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3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externalReferences>
    <externalReference r:id="rId9"/>
  </externalReferences>
  <definedNames>
    <definedName name="_xlnm._FilterDatabase" localSheetId="0" hidden="1">'ETAP 1'!$A$4:$P$33</definedName>
    <definedName name="_xlnm._FilterDatabase" localSheetId="1" hidden="1">'ETAP 2'!$A$4:$R$41</definedName>
    <definedName name="_xlnm._FilterDatabase" localSheetId="5" hidden="1">'RAZEM'!$A$3:$AX$44</definedName>
    <definedName name="_xlnm.Print_Area" localSheetId="5">'RAZEM'!$A$1:$R$55</definedName>
  </definedNames>
  <calcPr fullCalcOnLoad="1"/>
</workbook>
</file>

<file path=xl/sharedStrings.xml><?xml version="1.0" encoding="utf-8"?>
<sst xmlns="http://schemas.openxmlformats.org/spreadsheetml/2006/main" count="1224" uniqueCount="271">
  <si>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</si>
  <si>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</si>
  <si>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</si>
  <si>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</si>
  <si>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</si>
  <si>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</si>
  <si>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</si>
  <si>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</si>
  <si>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</si>
  <si>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</si>
  <si>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</si>
  <si>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</si>
  <si>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</si>
  <si>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</si>
  <si>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</si>
  <si>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</si>
  <si>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</si>
  <si>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</si>
  <si>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</si>
  <si>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</si>
  <si>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</si>
  <si>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</si>
  <si>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</si>
  <si>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</si>
  <si>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</si>
  <si>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</si>
  <si>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</si>
  <si>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</si>
  <si>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</si>
  <si>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</si>
  <si>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</si>
  <si>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</si>
  <si>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</si>
  <si>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</si>
  <si>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</si>
  <si>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</si>
  <si>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</si>
  <si>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</si>
  <si>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</si>
  <si>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</si>
  <si>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</si>
  <si>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</si>
  <si>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</si>
  <si>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</si>
  <si>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</si>
  <si>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</si>
  <si>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</si>
  <si>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</si>
  <si>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</si>
  <si>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</si>
  <si>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</si>
  <si>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</si>
  <si>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</si>
  <si>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</si>
  <si>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</si>
  <si>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</si>
  <si>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</si>
  <si>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</si>
  <si>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</si>
  <si>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</si>
  <si>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</si>
  <si>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</si>
  <si>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</si>
  <si>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</si>
  <si>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</si>
  <si>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</si>
  <si>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</si>
  <si>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</si>
  <si>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</si>
  <si>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</si>
  <si>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</si>
  <si>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</si>
  <si>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</si>
  <si>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</si>
  <si>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</si>
  <si>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</si>
  <si>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</si>
  <si>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</si>
  <si>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</si>
  <si>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</si>
  <si>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</si>
  <si>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</si>
  <si>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</si>
  <si>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</si>
  <si>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</si>
  <si>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</si>
  <si>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</si>
  <si>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</si>
  <si>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</si>
  <si>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</si>
  <si>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</si>
  <si>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</si>
  <si>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</si>
  <si>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</si>
  <si>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</si>
  <si>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</si>
  <si>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</si>
  <si>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</si>
  <si>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</si>
  <si>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</si>
  <si>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</si>
  <si>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</si>
  <si>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</si>
  <si>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</si>
  <si>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e) temperatura : - 4 stopnie, bezwietrznie,trasa biała, miejscami śliska.</t>
  </si>
  <si>
    <t>f) dystans dłuższy(chyba 10,15km z powodu zasypanego śniegiem znacznika kilometrów na asfalcie)</t>
  </si>
  <si>
    <t>V ZIMNAR , ETAP II</t>
  </si>
  <si>
    <t>Dobrodzień ; 20.01.2013 ; godz.11.00</t>
  </si>
  <si>
    <t>e) temperatura : - 5 stopnie, bezwietrznie,trasa biała, miejscami śliska.</t>
  </si>
  <si>
    <t>Haberla</t>
  </si>
  <si>
    <t>Szwed</t>
  </si>
  <si>
    <t>Danuta</t>
  </si>
  <si>
    <t>Kumor</t>
  </si>
  <si>
    <t xml:space="preserve">Jan </t>
  </si>
  <si>
    <t>Świetoń</t>
  </si>
  <si>
    <t>DanJan</t>
  </si>
  <si>
    <t>Borowski</t>
  </si>
  <si>
    <t>Ottonów</t>
  </si>
  <si>
    <t>Joachim</t>
  </si>
  <si>
    <t>Kurtz</t>
  </si>
  <si>
    <t>a) startujących 28,w tym 6 debiutantów</t>
  </si>
  <si>
    <t>c) średnia wieku w latach : 42,61 lat</t>
  </si>
  <si>
    <t>f) dystans ponownie dłuższy(chyba 10,06km) z powodu zasypanego śniegiem znacznika kilometrów na asfalcie)</t>
  </si>
  <si>
    <t>V ZIMNAR 2013; DOBRODZIEŃ ; 10.01 - 10.02.2013</t>
  </si>
  <si>
    <t>NR</t>
  </si>
  <si>
    <t>I</t>
  </si>
  <si>
    <t>II</t>
  </si>
  <si>
    <t>III</t>
  </si>
  <si>
    <t>IV</t>
  </si>
  <si>
    <t>E</t>
  </si>
  <si>
    <t>średnia na 1 km</t>
  </si>
  <si>
    <t>MadziaraAneta</t>
  </si>
  <si>
    <t xml:space="preserve">Pachuta Krzysztof </t>
  </si>
  <si>
    <t>Kler Sebastian</t>
  </si>
  <si>
    <t>Zieliński Marcin</t>
  </si>
  <si>
    <t>Kapela Marek</t>
  </si>
  <si>
    <t>Matyja Andrzej</t>
  </si>
  <si>
    <t>Bosy Jacek</t>
  </si>
  <si>
    <t>Marenin Adam</t>
  </si>
  <si>
    <t>Sobieraj Aleksander</t>
  </si>
  <si>
    <t>Petryk Adam</t>
  </si>
  <si>
    <t>Grabiński Marcin</t>
  </si>
  <si>
    <t>Piłkowski Maciej</t>
  </si>
  <si>
    <t>Dmowski Marek</t>
  </si>
  <si>
    <t>Koprek Edmund</t>
  </si>
  <si>
    <t>Mrugała Monika</t>
  </si>
  <si>
    <t>Kordziński Kazimierz</t>
  </si>
  <si>
    <t>Dądela Antoni</t>
  </si>
  <si>
    <t>Grabiński Tomasz</t>
  </si>
  <si>
    <t xml:space="preserve">Pacan Krzysztof </t>
  </si>
  <si>
    <t>Kobierski Mariusz</t>
  </si>
  <si>
    <t>Koj Piotr</t>
  </si>
  <si>
    <t>Musiał Janina</t>
  </si>
  <si>
    <t>Bysiec Czesław</t>
  </si>
  <si>
    <t>Wrzyciel Karina</t>
  </si>
  <si>
    <t>Wrzyciel Teodor</t>
  </si>
  <si>
    <t>Patrzykowska Agnieszka</t>
  </si>
  <si>
    <t>Patrzykowski Piotr</t>
  </si>
  <si>
    <t>dystans</t>
  </si>
  <si>
    <t xml:space="preserve">przewaga nad sąsiadem </t>
  </si>
  <si>
    <t>Strata do leadera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</si>
  <si>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</si>
  <si>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</si>
  <si>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</si>
  <si>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</si>
  <si>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</si>
  <si>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</si>
  <si>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</si>
  <si>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>13.01.2013</t>
  </si>
  <si>
    <t xml:space="preserve">                               ETAP III</t>
  </si>
  <si>
    <t>20.01.2013</t>
  </si>
  <si>
    <t>27.01.2013</t>
  </si>
  <si>
    <t xml:space="preserve">                               ETAP IV</t>
  </si>
  <si>
    <t>03.02.2013</t>
  </si>
  <si>
    <t xml:space="preserve">                               ETAP EPILOG</t>
  </si>
  <si>
    <t>10.02.2013</t>
  </si>
  <si>
    <t>Kurtz Joachim</t>
  </si>
  <si>
    <t>BorowskiKrzysztof</t>
  </si>
  <si>
    <t>Świetoń Jan</t>
  </si>
  <si>
    <t>Kumor Danuta</t>
  </si>
  <si>
    <t>Szwed Krzysztof</t>
  </si>
  <si>
    <t>Haberla Piotr</t>
  </si>
  <si>
    <t>Ottonow</t>
  </si>
  <si>
    <t xml:space="preserve">                               ETAP II</t>
  </si>
  <si>
    <t>V ZIMNAR , ETAP III</t>
  </si>
  <si>
    <t>Dobrodzień ; 27.01.2013 ; godz.11.00</t>
  </si>
  <si>
    <t>b) Kobiet : 3</t>
  </si>
  <si>
    <t>e) temperatura : - 7 stopnie, lekki południowy wiatr,trasa biała, miejscami śliska.</t>
  </si>
  <si>
    <t>Koteluk</t>
  </si>
  <si>
    <t>Kalinowice</t>
  </si>
  <si>
    <t>OSIR Strzelce Opolskie</t>
  </si>
  <si>
    <t>Jarosław</t>
  </si>
  <si>
    <t>Kołodziejczyk</t>
  </si>
  <si>
    <t>Częstochowa</t>
  </si>
  <si>
    <t>Zabiegani Częstochowa</t>
  </si>
  <si>
    <t>Koziol</t>
  </si>
  <si>
    <t>Stare Budkowice</t>
  </si>
  <si>
    <t>Rachwalik</t>
  </si>
  <si>
    <t>Stasi Las</t>
  </si>
  <si>
    <t>Serock Biega</t>
  </si>
  <si>
    <t>Rafał</t>
  </si>
  <si>
    <t>Słociak</t>
  </si>
  <si>
    <t>Ozimek</t>
  </si>
  <si>
    <t>Robert</t>
  </si>
  <si>
    <t>Paterak</t>
  </si>
  <si>
    <t>Grodziec</t>
  </si>
  <si>
    <t>Artur</t>
  </si>
  <si>
    <t>Ociepa</t>
  </si>
  <si>
    <t>Grzegorz</t>
  </si>
  <si>
    <t>Twardzik</t>
  </si>
  <si>
    <t>Sadów</t>
  </si>
  <si>
    <t>d) średnia na 1 km  :  Ogółem 4minuty 45 sekund , w tym Kobiety 5 minut 33 sekundy.</t>
  </si>
  <si>
    <t>c) średnia wieku w latach : 41,06 lat</t>
  </si>
  <si>
    <t>a) startujących 31, w tym 7 debiutantów</t>
  </si>
  <si>
    <t>d) średnia na 1 km  :  Ogółem 4minuty 50 sekund , w tym Kobiety 5 minut 23 sekundy.</t>
  </si>
  <si>
    <t>DNS</t>
  </si>
  <si>
    <t>d) średnia na 1 km  :  Ogółem 4 minuty 59 sekund , w tym Kobiety 5 minut 38 sekund.</t>
  </si>
  <si>
    <t>Koteluk Tomasz</t>
  </si>
  <si>
    <t>Twardzik Grzegorz</t>
  </si>
  <si>
    <t>Kołodziejczyk Jarosław</t>
  </si>
  <si>
    <t>Koziol Sebastian</t>
  </si>
  <si>
    <t>Rachwalik Tomasz</t>
  </si>
  <si>
    <t>Słociak Rafał</t>
  </si>
  <si>
    <t>Robert Paterak</t>
  </si>
  <si>
    <t>Ociepa Artur</t>
  </si>
  <si>
    <t>2012-Osobostarty ogółem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</si>
  <si>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</si>
  <si>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</si>
  <si>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</si>
  <si>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</si>
  <si>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</si>
  <si>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</si>
  <si>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</si>
  <si>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</si>
  <si>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</si>
  <si>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</si>
  <si>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</si>
  <si>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</si>
  <si>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</si>
  <si>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</si>
  <si>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</si>
  <si>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</si>
  <si>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</si>
  <si>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</si>
  <si>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</si>
  <si>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</si>
  <si>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</si>
  <si>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</si>
  <si>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</si>
  <si>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</si>
  <si>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</si>
  <si>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</si>
  <si>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</si>
  <si>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</si>
  <si>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</si>
  <si>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</si>
  <si>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</si>
  <si>
    <t>w tym :        Kobiety (6)</t>
  </si>
  <si>
    <t>V ZIMNAR , ETAP IV</t>
  </si>
  <si>
    <t>Dobrodzień ; 03.02.2013 ; godz.11.00</t>
  </si>
  <si>
    <t>Dystans 12,195 km,start/meta Stadion Miejski</t>
  </si>
  <si>
    <t>Janusz</t>
  </si>
  <si>
    <t>Szafarczyk</t>
  </si>
  <si>
    <t>a) startujących 22,w tym 1 debiutant</t>
  </si>
  <si>
    <t>c) średnia wieku w latach : 43,23 lat</t>
  </si>
  <si>
    <t>d) średnia na 1 km  :  Ogółem 4 minuty 52 sekundy , w tym Kobiety 5 minut 36 sekundy.</t>
  </si>
  <si>
    <t>e) temperatura : - 1 stopień, północno-wschodni wiatr,trasa biała, ślisko.</t>
  </si>
  <si>
    <t>Szafarczyk Janusz</t>
  </si>
  <si>
    <t>Razem 42 osób startowało przynajmniej 1 raz</t>
  </si>
  <si>
    <t>Ukończyli Maraton PK</t>
  </si>
  <si>
    <t>f) z Dobrodzienia 8 zawodników, w tym 1 Kobieta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</si>
</sst>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93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i/>
      <sz val="9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4.25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8"/>
      <color indexed="8"/>
      <name val="Arial CE"/>
      <family val="0"/>
    </font>
    <font>
      <b/>
      <sz val="11"/>
      <color indexed="8"/>
      <name val="Arial CE"/>
      <family val="0"/>
    </font>
    <font>
      <sz val="18.5"/>
      <color indexed="8"/>
      <name val="Arial CE"/>
      <family val="0"/>
    </font>
    <font>
      <b/>
      <sz val="14"/>
      <color indexed="8"/>
      <name val="Arial CE"/>
      <family val="0"/>
    </font>
    <font>
      <i/>
      <sz val="14"/>
      <color indexed="8"/>
      <name val="Arial CE"/>
      <family val="0"/>
    </font>
    <font>
      <b/>
      <sz val="18.5"/>
      <color indexed="8"/>
      <name val="Arial CE"/>
      <family val="0"/>
    </font>
    <font>
      <sz val="14"/>
      <color indexed="8"/>
      <name val="Arial CE"/>
      <family val="0"/>
    </font>
    <font>
      <b/>
      <sz val="21.25"/>
      <color indexed="8"/>
      <name val="Arial CE"/>
      <family val="0"/>
    </font>
    <font>
      <sz val="19.25"/>
      <color indexed="8"/>
      <name val="Arial CE"/>
      <family val="0"/>
    </font>
    <font>
      <b/>
      <sz val="15"/>
      <color indexed="8"/>
      <name val="Arial CE"/>
      <family val="0"/>
    </font>
    <font>
      <b/>
      <sz val="19"/>
      <color indexed="8"/>
      <name val="Arial CE"/>
      <family val="0"/>
    </font>
    <font>
      <b/>
      <sz val="23.25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8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87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21" fontId="4" fillId="0" borderId="20" xfId="0" applyNumberFormat="1" applyFont="1" applyFill="1" applyBorder="1" applyAlignment="1">
      <alignment horizontal="center" wrapText="1"/>
    </xf>
    <xf numFmtId="21" fontId="5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wrapText="1"/>
    </xf>
    <xf numFmtId="168" fontId="17" fillId="4" borderId="24" xfId="0" applyNumberFormat="1" applyFont="1" applyFill="1" applyBorder="1" applyAlignment="1">
      <alignment horizontal="center" wrapText="1"/>
    </xf>
    <xf numFmtId="0" fontId="20" fillId="4" borderId="25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20" fillId="4" borderId="27" xfId="0" applyFont="1" applyFill="1" applyBorder="1" applyAlignment="1">
      <alignment horizontal="center" wrapText="1"/>
    </xf>
    <xf numFmtId="168" fontId="20" fillId="4" borderId="25" xfId="0" applyNumberFormat="1" applyFont="1" applyFill="1" applyBorder="1" applyAlignment="1">
      <alignment horizontal="center" wrapText="1"/>
    </xf>
    <xf numFmtId="168" fontId="20" fillId="4" borderId="28" xfId="0" applyNumberFormat="1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168" fontId="23" fillId="4" borderId="3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32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8" fontId="23" fillId="0" borderId="40" xfId="0" applyNumberFormat="1" applyFont="1" applyFill="1" applyBorder="1" applyAlignment="1">
      <alignment horizontal="center"/>
    </xf>
    <xf numFmtId="168" fontId="23" fillId="0" borderId="41" xfId="0" applyNumberFormat="1" applyFont="1" applyFill="1" applyBorder="1" applyAlignment="1">
      <alignment horizontal="center"/>
    </xf>
    <xf numFmtId="1" fontId="23" fillId="0" borderId="41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168" fontId="26" fillId="0" borderId="40" xfId="0" applyNumberFormat="1" applyFont="1" applyFill="1" applyBorder="1" applyAlignment="1">
      <alignment horizontal="center"/>
    </xf>
    <xf numFmtId="168" fontId="26" fillId="0" borderId="41" xfId="0" applyNumberFormat="1" applyFont="1" applyFill="1" applyBorder="1" applyAlignment="1">
      <alignment horizontal="center"/>
    </xf>
    <xf numFmtId="1" fontId="26" fillId="0" borderId="41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46" fontId="19" fillId="0" borderId="0" xfId="0" applyNumberFormat="1" applyFont="1" applyFill="1" applyBorder="1" applyAlignment="1">
      <alignment horizontal="left"/>
    </xf>
    <xf numFmtId="21" fontId="2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168" fontId="18" fillId="0" borderId="40" xfId="0" applyNumberFormat="1" applyFont="1" applyBorder="1" applyAlignment="1">
      <alignment horizontal="center"/>
    </xf>
    <xf numFmtId="168" fontId="18" fillId="0" borderId="41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46" fontId="28" fillId="0" borderId="0" xfId="0" applyNumberFormat="1" applyFont="1" applyFill="1" applyBorder="1" applyAlignment="1">
      <alignment horizontal="left"/>
    </xf>
    <xf numFmtId="178" fontId="20" fillId="0" borderId="17" xfId="0" applyNumberFormat="1" applyFont="1" applyBorder="1" applyAlignment="1">
      <alignment horizontal="center"/>
    </xf>
    <xf numFmtId="20" fontId="20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68" fontId="29" fillId="0" borderId="42" xfId="0" applyNumberFormat="1" applyFont="1" applyBorder="1" applyAlignment="1">
      <alignment horizontal="center"/>
    </xf>
    <xf numFmtId="168" fontId="29" fillId="0" borderId="43" xfId="0" applyNumberFormat="1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right"/>
    </xf>
    <xf numFmtId="0" fontId="30" fillId="0" borderId="38" xfId="0" applyFont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43" xfId="0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33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1" fontId="0" fillId="0" borderId="0" xfId="0" applyNumberFormat="1" applyFill="1" applyAlignment="1">
      <alignment/>
    </xf>
    <xf numFmtId="0" fontId="17" fillId="0" borderId="32" xfId="0" applyFont="1" applyFill="1" applyBorder="1" applyAlignment="1">
      <alignment wrapText="1"/>
    </xf>
    <xf numFmtId="21" fontId="17" fillId="4" borderId="33" xfId="0" applyNumberFormat="1" applyFont="1" applyFill="1" applyBorder="1" applyAlignment="1">
      <alignment horizontal="center" wrapText="1"/>
    </xf>
    <xf numFmtId="168" fontId="17" fillId="4" borderId="31" xfId="0" applyNumberFormat="1" applyFont="1" applyFill="1" applyBorder="1" applyAlignment="1">
      <alignment horizontal="center" wrapText="1"/>
    </xf>
    <xf numFmtId="21" fontId="17" fillId="4" borderId="32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left" wrapText="1"/>
    </xf>
    <xf numFmtId="1" fontId="17" fillId="0" borderId="36" xfId="0" applyNumberFormat="1" applyFont="1" applyFill="1" applyBorder="1" applyAlignment="1">
      <alignment horizontal="center" wrapText="1"/>
    </xf>
    <xf numFmtId="21" fontId="17" fillId="0" borderId="32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 horizontal="left" wrapText="1"/>
    </xf>
    <xf numFmtId="171" fontId="4" fillId="0" borderId="14" xfId="0" applyNumberFormat="1" applyFont="1" applyFill="1" applyBorder="1" applyAlignment="1">
      <alignment wrapText="1"/>
    </xf>
    <xf numFmtId="171" fontId="4" fillId="0" borderId="17" xfId="0" applyNumberFormat="1" applyFont="1" applyFill="1" applyBorder="1" applyAlignment="1">
      <alignment wrapText="1"/>
    </xf>
    <xf numFmtId="171" fontId="7" fillId="0" borderId="17" xfId="0" applyNumberFormat="1" applyFont="1" applyFill="1" applyBorder="1" applyAlignment="1">
      <alignment wrapText="1"/>
    </xf>
    <xf numFmtId="171" fontId="4" fillId="0" borderId="20" xfId="0" applyNumberFormat="1" applyFont="1" applyFill="1" applyBorder="1" applyAlignment="1">
      <alignment wrapText="1"/>
    </xf>
    <xf numFmtId="21" fontId="17" fillId="4" borderId="13" xfId="0" applyNumberFormat="1" applyFont="1" applyFill="1" applyBorder="1" applyAlignment="1">
      <alignment horizontal="center" wrapText="1"/>
    </xf>
    <xf numFmtId="21" fontId="17" fillId="4" borderId="15" xfId="0" applyNumberFormat="1" applyFont="1" applyFill="1" applyBorder="1" applyAlignment="1">
      <alignment horizontal="center"/>
    </xf>
    <xf numFmtId="1" fontId="17" fillId="0" borderId="39" xfId="0" applyNumberFormat="1" applyFont="1" applyFill="1" applyBorder="1" applyAlignment="1">
      <alignment horizontal="center" wrapText="1"/>
    </xf>
    <xf numFmtId="21" fontId="17" fillId="0" borderId="15" xfId="0" applyNumberFormat="1" applyFont="1" applyFill="1" applyBorder="1" applyAlignment="1">
      <alignment horizontal="center"/>
    </xf>
    <xf numFmtId="21" fontId="18" fillId="4" borderId="44" xfId="0" applyNumberFormat="1" applyFont="1" applyFill="1" applyBorder="1" applyAlignment="1">
      <alignment horizontal="center" wrapText="1"/>
    </xf>
    <xf numFmtId="168" fontId="18" fillId="4" borderId="50" xfId="0" applyNumberFormat="1" applyFont="1" applyFill="1" applyBorder="1" applyAlignment="1">
      <alignment horizontal="center" wrapText="1"/>
    </xf>
    <xf numFmtId="171" fontId="18" fillId="4" borderId="38" xfId="0" applyNumberFormat="1" applyFont="1" applyFill="1" applyBorder="1" applyAlignment="1">
      <alignment horizontal="center" wrapText="1"/>
    </xf>
    <xf numFmtId="1" fontId="18" fillId="0" borderId="43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4" fillId="33" borderId="33" xfId="0" applyFont="1" applyFill="1" applyBorder="1" applyAlignment="1" quotePrefix="1">
      <alignment horizontal="right" wrapText="1"/>
    </xf>
    <xf numFmtId="0" fontId="4" fillId="33" borderId="34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wrapText="1"/>
    </xf>
    <xf numFmtId="171" fontId="4" fillId="33" borderId="34" xfId="0" applyNumberFormat="1" applyFont="1" applyFill="1" applyBorder="1" applyAlignment="1">
      <alignment wrapText="1"/>
    </xf>
    <xf numFmtId="21" fontId="4" fillId="33" borderId="34" xfId="0" applyNumberFormat="1" applyFont="1" applyFill="1" applyBorder="1" applyAlignment="1">
      <alignment horizontal="center" wrapText="1"/>
    </xf>
    <xf numFmtId="21" fontId="5" fillId="33" borderId="34" xfId="0" applyNumberFormat="1" applyFont="1" applyFill="1" applyBorder="1" applyAlignment="1">
      <alignment/>
    </xf>
    <xf numFmtId="0" fontId="4" fillId="33" borderId="32" xfId="0" applyFont="1" applyFill="1" applyBorder="1" applyAlignment="1">
      <alignment wrapText="1"/>
    </xf>
    <xf numFmtId="0" fontId="4" fillId="33" borderId="19" xfId="0" applyFont="1" applyFill="1" applyBorder="1" applyAlignment="1" quotePrefix="1">
      <alignment horizontal="right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171" fontId="4" fillId="33" borderId="20" xfId="0" applyNumberFormat="1" applyFont="1" applyFill="1" applyBorder="1" applyAlignment="1">
      <alignment wrapText="1"/>
    </xf>
    <xf numFmtId="21" fontId="4" fillId="33" borderId="20" xfId="0" applyNumberFormat="1" applyFont="1" applyFill="1" applyBorder="1" applyAlignment="1">
      <alignment horizontal="center" wrapText="1"/>
    </xf>
    <xf numFmtId="21" fontId="5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1" fillId="33" borderId="27" xfId="0" applyFont="1" applyFill="1" applyBorder="1" applyAlignment="1">
      <alignment horizontal="center" wrapText="1"/>
    </xf>
    <xf numFmtId="0" fontId="21" fillId="33" borderId="25" xfId="0" applyFont="1" applyFill="1" applyBorder="1" applyAlignment="1">
      <alignment horizontal="center" wrapText="1"/>
    </xf>
    <xf numFmtId="0" fontId="21" fillId="33" borderId="30" xfId="0" applyFont="1" applyFill="1" applyBorder="1" applyAlignment="1">
      <alignment horizontal="center" wrapText="1"/>
    </xf>
    <xf numFmtId="21" fontId="18" fillId="4" borderId="16" xfId="0" applyNumberFormat="1" applyFont="1" applyFill="1" applyBorder="1" applyAlignment="1">
      <alignment horizontal="center" wrapText="1"/>
    </xf>
    <xf numFmtId="168" fontId="18" fillId="4" borderId="52" xfId="0" applyNumberFormat="1" applyFont="1" applyFill="1" applyBorder="1" applyAlignment="1">
      <alignment horizontal="center" wrapText="1"/>
    </xf>
    <xf numFmtId="171" fontId="18" fillId="4" borderId="17" xfId="0" applyNumberFormat="1" applyFont="1" applyFill="1" applyBorder="1" applyAlignment="1">
      <alignment horizontal="center" wrapText="1"/>
    </xf>
    <xf numFmtId="21" fontId="18" fillId="4" borderId="18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46" fontId="23" fillId="4" borderId="38" xfId="0" applyNumberFormat="1" applyFont="1" applyFill="1" applyBorder="1" applyAlignment="1">
      <alignment horizontal="center"/>
    </xf>
    <xf numFmtId="21" fontId="23" fillId="4" borderId="38" xfId="0" applyNumberFormat="1" applyFont="1" applyFill="1" applyBorder="1" applyAlignment="1">
      <alignment horizontal="center"/>
    </xf>
    <xf numFmtId="21" fontId="24" fillId="4" borderId="51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46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8" fillId="34" borderId="32" xfId="0" applyFont="1" applyFill="1" applyBorder="1" applyAlignment="1">
      <alignment wrapText="1"/>
    </xf>
    <xf numFmtId="21" fontId="18" fillId="0" borderId="53" xfId="52" applyNumberFormat="1" applyFont="1" applyFill="1" applyBorder="1" applyAlignment="1">
      <alignment horizontal="center" wrapText="1"/>
      <protection/>
    </xf>
    <xf numFmtId="21" fontId="18" fillId="0" borderId="54" xfId="52" applyNumberFormat="1" applyFont="1" applyFill="1" applyBorder="1" applyAlignment="1">
      <alignment horizontal="center" wrapText="1"/>
      <protection/>
    </xf>
    <xf numFmtId="21" fontId="18" fillId="0" borderId="55" xfId="52" applyNumberFormat="1" applyFont="1" applyFill="1" applyBorder="1" applyAlignment="1">
      <alignment horizontal="center" wrapText="1"/>
      <protection/>
    </xf>
    <xf numFmtId="1" fontId="34" fillId="0" borderId="36" xfId="0" applyNumberFormat="1" applyFont="1" applyFill="1" applyBorder="1" applyAlignment="1">
      <alignment horizontal="center" wrapText="1"/>
    </xf>
    <xf numFmtId="21" fontId="34" fillId="0" borderId="32" xfId="0" applyNumberFormat="1" applyFont="1" applyFill="1" applyBorder="1" applyAlignment="1">
      <alignment horizontal="center"/>
    </xf>
    <xf numFmtId="21" fontId="34" fillId="0" borderId="33" xfId="52" applyNumberFormat="1" applyFont="1" applyFill="1" applyBorder="1" applyAlignment="1">
      <alignment wrapText="1"/>
      <protection/>
    </xf>
    <xf numFmtId="167" fontId="34" fillId="0" borderId="34" xfId="52" applyNumberFormat="1" applyFont="1" applyFill="1" applyBorder="1" applyAlignment="1">
      <alignment horizontal="center" wrapText="1"/>
      <protection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33" xfId="0" applyFont="1" applyFill="1" applyBorder="1" applyAlignment="1">
      <alignment horizontal="right" wrapText="1"/>
    </xf>
    <xf numFmtId="0" fontId="34" fillId="0" borderId="31" xfId="0" applyFont="1" applyFill="1" applyBorder="1" applyAlignment="1">
      <alignment horizontal="center" wrapText="1"/>
    </xf>
    <xf numFmtId="0" fontId="34" fillId="0" borderId="34" xfId="0" applyFont="1" applyFill="1" applyBorder="1" applyAlignment="1">
      <alignment wrapText="1"/>
    </xf>
    <xf numFmtId="0" fontId="34" fillId="0" borderId="34" xfId="0" applyFont="1" applyFill="1" applyBorder="1" applyAlignment="1">
      <alignment horizontal="right" wrapText="1"/>
    </xf>
    <xf numFmtId="0" fontId="34" fillId="0" borderId="35" xfId="0" applyFont="1" applyFill="1" applyBorder="1" applyAlignment="1">
      <alignment wrapText="1"/>
    </xf>
    <xf numFmtId="21" fontId="34" fillId="0" borderId="52" xfId="0" applyNumberFormat="1" applyFont="1" applyFill="1" applyBorder="1" applyAlignment="1">
      <alignment horizontal="center" wrapText="1"/>
    </xf>
    <xf numFmtId="167" fontId="34" fillId="0" borderId="36" xfId="0" applyNumberFormat="1" applyFont="1" applyFill="1" applyBorder="1" applyAlignment="1">
      <alignment horizontal="center" wrapText="1"/>
    </xf>
    <xf numFmtId="21" fontId="34" fillId="0" borderId="52" xfId="52" applyNumberFormat="1" applyFont="1" applyFill="1" applyBorder="1" applyAlignment="1">
      <alignment horizontal="center" vertical="center"/>
      <protection/>
    </xf>
    <xf numFmtId="0" fontId="34" fillId="0" borderId="52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right" wrapText="1"/>
    </xf>
    <xf numFmtId="0" fontId="34" fillId="0" borderId="17" xfId="0" applyFont="1" applyFill="1" applyBorder="1" applyAlignment="1">
      <alignment wrapText="1"/>
    </xf>
    <xf numFmtId="0" fontId="34" fillId="0" borderId="37" xfId="0" applyFont="1" applyFill="1" applyBorder="1" applyAlignment="1">
      <alignment wrapText="1"/>
    </xf>
    <xf numFmtId="21" fontId="34" fillId="0" borderId="53" xfId="52" applyNumberFormat="1" applyFont="1" applyFill="1" applyBorder="1" applyAlignment="1">
      <alignment horizontal="center" wrapText="1"/>
      <protection/>
    </xf>
    <xf numFmtId="21" fontId="34" fillId="0" borderId="18" xfId="0" applyNumberFormat="1" applyFont="1" applyFill="1" applyBorder="1" applyAlignment="1">
      <alignment horizontal="center"/>
    </xf>
    <xf numFmtId="1" fontId="34" fillId="0" borderId="41" xfId="0" applyNumberFormat="1" applyFont="1" applyFill="1" applyBorder="1" applyAlignment="1">
      <alignment horizontal="center" wrapText="1"/>
    </xf>
    <xf numFmtId="167" fontId="34" fillId="0" borderId="41" xfId="0" applyNumberFormat="1" applyFont="1" applyFill="1" applyBorder="1" applyAlignment="1">
      <alignment horizontal="center" wrapText="1"/>
    </xf>
    <xf numFmtId="0" fontId="34" fillId="0" borderId="41" xfId="0" applyFont="1" applyBorder="1" applyAlignment="1">
      <alignment/>
    </xf>
    <xf numFmtId="0" fontId="34" fillId="34" borderId="31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34" fillId="0" borderId="36" xfId="0" applyFont="1" applyBorder="1" applyAlignment="1">
      <alignment/>
    </xf>
    <xf numFmtId="21" fontId="34" fillId="0" borderId="54" xfId="52" applyNumberFormat="1" applyFont="1" applyFill="1" applyBorder="1" applyAlignment="1">
      <alignment horizontal="center" wrapText="1"/>
      <protection/>
    </xf>
    <xf numFmtId="21" fontId="34" fillId="0" borderId="31" xfId="0" applyNumberFormat="1" applyFont="1" applyFill="1" applyBorder="1" applyAlignment="1">
      <alignment horizontal="center" wrapText="1"/>
    </xf>
    <xf numFmtId="21" fontId="34" fillId="0" borderId="31" xfId="52" applyNumberFormat="1" applyFont="1" applyFill="1" applyBorder="1" applyAlignment="1">
      <alignment horizontal="center" vertical="center"/>
      <protection/>
    </xf>
    <xf numFmtId="0" fontId="34" fillId="0" borderId="44" xfId="0" applyFont="1" applyFill="1" applyBorder="1" applyAlignment="1">
      <alignment horizontal="right" wrapText="1"/>
    </xf>
    <xf numFmtId="0" fontId="34" fillId="0" borderId="50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wrapText="1"/>
    </xf>
    <xf numFmtId="0" fontId="34" fillId="0" borderId="38" xfId="0" applyFont="1" applyFill="1" applyBorder="1" applyAlignment="1">
      <alignment horizontal="right" wrapText="1"/>
    </xf>
    <xf numFmtId="0" fontId="34" fillId="0" borderId="56" xfId="0" applyFont="1" applyFill="1" applyBorder="1" applyAlignment="1">
      <alignment wrapText="1"/>
    </xf>
    <xf numFmtId="21" fontId="34" fillId="0" borderId="55" xfId="52" applyNumberFormat="1" applyFont="1" applyFill="1" applyBorder="1" applyAlignment="1">
      <alignment horizontal="center" wrapText="1"/>
      <protection/>
    </xf>
    <xf numFmtId="1" fontId="34" fillId="0" borderId="43" xfId="0" applyNumberFormat="1" applyFont="1" applyFill="1" applyBorder="1" applyAlignment="1">
      <alignment horizontal="center" wrapText="1"/>
    </xf>
    <xf numFmtId="21" fontId="34" fillId="0" borderId="51" xfId="0" applyNumberFormat="1" applyFont="1" applyFill="1" applyBorder="1" applyAlignment="1">
      <alignment horizontal="center"/>
    </xf>
    <xf numFmtId="21" fontId="34" fillId="0" borderId="50" xfId="0" applyNumberFormat="1" applyFont="1" applyFill="1" applyBorder="1" applyAlignment="1">
      <alignment horizontal="center" wrapText="1"/>
    </xf>
    <xf numFmtId="167" fontId="34" fillId="0" borderId="43" xfId="0" applyNumberFormat="1" applyFont="1" applyFill="1" applyBorder="1" applyAlignment="1">
      <alignment horizontal="center" wrapText="1"/>
    </xf>
    <xf numFmtId="21" fontId="34" fillId="0" borderId="44" xfId="52" applyNumberFormat="1" applyFont="1" applyFill="1" applyBorder="1" applyAlignment="1">
      <alignment wrapText="1"/>
      <protection/>
    </xf>
    <xf numFmtId="167" fontId="34" fillId="0" borderId="38" xfId="52" applyNumberFormat="1" applyFont="1" applyFill="1" applyBorder="1" applyAlignment="1">
      <alignment horizontal="center" wrapText="1"/>
      <protection/>
    </xf>
    <xf numFmtId="0" fontId="34" fillId="0" borderId="57" xfId="0" applyFont="1" applyBorder="1" applyAlignment="1">
      <alignment/>
    </xf>
    <xf numFmtId="0" fontId="18" fillId="0" borderId="56" xfId="0" applyFont="1" applyFill="1" applyBorder="1" applyAlignment="1">
      <alignment wrapText="1"/>
    </xf>
    <xf numFmtId="0" fontId="18" fillId="0" borderId="58" xfId="0" applyFont="1" applyFill="1" applyBorder="1" applyAlignment="1">
      <alignment horizontal="left" wrapText="1"/>
    </xf>
    <xf numFmtId="0" fontId="17" fillId="0" borderId="43" xfId="0" applyFont="1" applyFill="1" applyBorder="1" applyAlignment="1">
      <alignment wrapText="1"/>
    </xf>
    <xf numFmtId="0" fontId="18" fillId="0" borderId="58" xfId="0" applyFont="1" applyFill="1" applyBorder="1" applyAlignment="1">
      <alignment horizontal="center" wrapText="1"/>
    </xf>
    <xf numFmtId="0" fontId="20" fillId="35" borderId="26" xfId="0" applyFont="1" applyFill="1" applyBorder="1" applyAlignment="1">
      <alignment horizontal="center" wrapText="1"/>
    </xf>
    <xf numFmtId="0" fontId="21" fillId="35" borderId="26" xfId="0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right" wrapText="1"/>
    </xf>
    <xf numFmtId="0" fontId="35" fillId="0" borderId="59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wrapText="1"/>
    </xf>
    <xf numFmtId="0" fontId="35" fillId="0" borderId="14" xfId="0" applyFont="1" applyFill="1" applyBorder="1" applyAlignment="1">
      <alignment horizontal="right" wrapText="1"/>
    </xf>
    <xf numFmtId="0" fontId="35" fillId="0" borderId="14" xfId="0" applyFont="1" applyBorder="1" applyAlignment="1">
      <alignment/>
    </xf>
    <xf numFmtId="0" fontId="35" fillId="0" borderId="60" xfId="0" applyFont="1" applyFill="1" applyBorder="1" applyAlignment="1">
      <alignment wrapText="1"/>
    </xf>
    <xf numFmtId="21" fontId="17" fillId="0" borderId="61" xfId="52" applyNumberFormat="1" applyFont="1" applyFill="1" applyBorder="1" applyAlignment="1">
      <alignment horizontal="center" wrapText="1"/>
      <protection/>
    </xf>
    <xf numFmtId="21" fontId="35" fillId="0" borderId="32" xfId="0" applyNumberFormat="1" applyFont="1" applyFill="1" applyBorder="1" applyAlignment="1">
      <alignment horizontal="center"/>
    </xf>
    <xf numFmtId="21" fontId="35" fillId="0" borderId="61" xfId="52" applyNumberFormat="1" applyFont="1" applyFill="1" applyBorder="1" applyAlignment="1">
      <alignment horizontal="center" vertical="center"/>
      <protection/>
    </xf>
    <xf numFmtId="167" fontId="35" fillId="0" borderId="39" xfId="0" applyNumberFormat="1" applyFont="1" applyFill="1" applyBorder="1" applyAlignment="1">
      <alignment horizontal="center" wrapText="1"/>
    </xf>
    <xf numFmtId="21" fontId="35" fillId="0" borderId="33" xfId="52" applyNumberFormat="1" applyFont="1" applyFill="1" applyBorder="1" applyAlignment="1">
      <alignment wrapText="1"/>
      <protection/>
    </xf>
    <xf numFmtId="167" fontId="35" fillId="0" borderId="34" xfId="52" applyNumberFormat="1" applyFont="1" applyFill="1" applyBorder="1" applyAlignment="1">
      <alignment horizontal="center" wrapText="1"/>
      <protection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33" xfId="0" applyFont="1" applyFill="1" applyBorder="1" applyAlignment="1">
      <alignment horizontal="right" wrapText="1"/>
    </xf>
    <xf numFmtId="0" fontId="35" fillId="0" borderId="31" xfId="0" applyFont="1" applyFill="1" applyBorder="1" applyAlignment="1">
      <alignment horizontal="center" wrapText="1"/>
    </xf>
    <xf numFmtId="0" fontId="35" fillId="0" borderId="34" xfId="0" applyFont="1" applyFill="1" applyBorder="1" applyAlignment="1">
      <alignment wrapText="1"/>
    </xf>
    <xf numFmtId="0" fontId="35" fillId="0" borderId="34" xfId="0" applyFont="1" applyFill="1" applyBorder="1" applyAlignment="1">
      <alignment horizontal="right" wrapText="1"/>
    </xf>
    <xf numFmtId="0" fontId="35" fillId="0" borderId="35" xfId="0" applyFont="1" applyFill="1" applyBorder="1" applyAlignment="1">
      <alignment wrapText="1"/>
    </xf>
    <xf numFmtId="171" fontId="35" fillId="0" borderId="36" xfId="0" applyNumberFormat="1" applyFont="1" applyFill="1" applyBorder="1" applyAlignment="1">
      <alignment horizontal="center" wrapText="1"/>
    </xf>
    <xf numFmtId="21" fontId="35" fillId="0" borderId="52" xfId="0" applyNumberFormat="1" applyFont="1" applyFill="1" applyBorder="1" applyAlignment="1">
      <alignment horizontal="center" wrapText="1"/>
    </xf>
    <xf numFmtId="167" fontId="35" fillId="0" borderId="36" xfId="0" applyNumberFormat="1" applyFont="1" applyFill="1" applyBorder="1" applyAlignment="1">
      <alignment horizontal="center" wrapText="1"/>
    </xf>
    <xf numFmtId="21" fontId="35" fillId="0" borderId="52" xfId="52" applyNumberFormat="1" applyFont="1" applyFill="1" applyBorder="1" applyAlignment="1">
      <alignment horizontal="center" vertical="center"/>
      <protection/>
    </xf>
    <xf numFmtId="0" fontId="35" fillId="0" borderId="52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right" wrapText="1"/>
    </xf>
    <xf numFmtId="0" fontId="35" fillId="0" borderId="17" xfId="0" applyFont="1" applyFill="1" applyBorder="1" applyAlignment="1">
      <alignment wrapText="1"/>
    </xf>
    <xf numFmtId="0" fontId="35" fillId="0" borderId="37" xfId="0" applyFont="1" applyFill="1" applyBorder="1" applyAlignment="1">
      <alignment wrapText="1"/>
    </xf>
    <xf numFmtId="21" fontId="35" fillId="0" borderId="61" xfId="0" applyNumberFormat="1" applyFont="1" applyFill="1" applyBorder="1" applyAlignment="1">
      <alignment horizontal="center" wrapText="1"/>
    </xf>
    <xf numFmtId="21" fontId="35" fillId="0" borderId="0" xfId="0" applyNumberFormat="1" applyFont="1" applyFill="1" applyBorder="1" applyAlignment="1">
      <alignment/>
    </xf>
    <xf numFmtId="21" fontId="18" fillId="4" borderId="21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left" wrapText="1"/>
    </xf>
    <xf numFmtId="0" fontId="37" fillId="0" borderId="17" xfId="0" applyFont="1" applyFill="1" applyBorder="1" applyAlignment="1">
      <alignment horizontal="right" wrapText="1"/>
    </xf>
    <xf numFmtId="0" fontId="37" fillId="0" borderId="17" xfId="0" applyFont="1" applyFill="1" applyBorder="1" applyAlignment="1">
      <alignment wrapText="1"/>
    </xf>
    <xf numFmtId="0" fontId="37" fillId="0" borderId="3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horizontal="left" wrapText="1"/>
    </xf>
    <xf numFmtId="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4" borderId="16" xfId="0" applyNumberFormat="1" applyFont="1" applyFill="1" applyBorder="1" applyAlignment="1">
      <alignment horizontal="center" wrapText="1"/>
    </xf>
    <xf numFmtId="0" fontId="37" fillId="34" borderId="52" xfId="0" applyFont="1" applyFill="1" applyBorder="1" applyAlignment="1">
      <alignment horizontal="center" wrapText="1"/>
    </xf>
    <xf numFmtId="21" fontId="39" fillId="4" borderId="33" xfId="0" applyNumberFormat="1" applyFont="1" applyFill="1" applyBorder="1" applyAlignment="1">
      <alignment horizontal="center" wrapText="1"/>
    </xf>
    <xf numFmtId="168" fontId="39" fillId="4" borderId="31" xfId="0" applyNumberFormat="1" applyFont="1" applyFill="1" applyBorder="1" applyAlignment="1">
      <alignment horizontal="center" wrapText="1"/>
    </xf>
    <xf numFmtId="21" fontId="39" fillId="4" borderId="32" xfId="0" applyNumberFormat="1" applyFont="1" applyFill="1" applyBorder="1" applyAlignment="1">
      <alignment horizontal="center"/>
    </xf>
    <xf numFmtId="0" fontId="38" fillId="0" borderId="34" xfId="0" applyFont="1" applyFill="1" applyBorder="1" applyAlignment="1">
      <alignment wrapText="1"/>
    </xf>
    <xf numFmtId="0" fontId="38" fillId="0" borderId="34" xfId="0" applyFont="1" applyFill="1" applyBorder="1" applyAlignment="1">
      <alignment horizontal="right" wrapText="1"/>
    </xf>
    <xf numFmtId="0" fontId="38" fillId="0" borderId="35" xfId="0" applyFont="1" applyFill="1" applyBorder="1" applyAlignment="1">
      <alignment wrapText="1"/>
    </xf>
    <xf numFmtId="0" fontId="39" fillId="0" borderId="32" xfId="0" applyFont="1" applyFill="1" applyBorder="1" applyAlignment="1">
      <alignment horizontal="left" wrapText="1"/>
    </xf>
    <xf numFmtId="21" fontId="39" fillId="0" borderId="54" xfId="52" applyNumberFormat="1" applyFont="1" applyFill="1" applyBorder="1" applyAlignment="1">
      <alignment horizontal="center" wrapText="1"/>
      <protection/>
    </xf>
    <xf numFmtId="1" fontId="39" fillId="0" borderId="36" xfId="0" applyNumberFormat="1" applyFont="1" applyFill="1" applyBorder="1" applyAlignment="1">
      <alignment horizontal="center" wrapText="1"/>
    </xf>
    <xf numFmtId="21" fontId="39" fillId="0" borderId="32" xfId="0" applyNumberFormat="1" applyFont="1" applyFill="1" applyBorder="1" applyAlignment="1">
      <alignment horizontal="center"/>
    </xf>
    <xf numFmtId="21" fontId="38" fillId="0" borderId="54" xfId="52" applyNumberFormat="1" applyFont="1" applyFill="1" applyBorder="1" applyAlignment="1">
      <alignment horizontal="center" wrapText="1"/>
      <protection/>
    </xf>
    <xf numFmtId="1" fontId="38" fillId="0" borderId="36" xfId="0" applyNumberFormat="1" applyFont="1" applyFill="1" applyBorder="1" applyAlignment="1">
      <alignment horizontal="center" wrapText="1"/>
    </xf>
    <xf numFmtId="21" fontId="38" fillId="0" borderId="32" xfId="0" applyNumberFormat="1" applyFont="1" applyFill="1" applyBorder="1" applyAlignment="1">
      <alignment horizontal="center"/>
    </xf>
    <xf numFmtId="167" fontId="38" fillId="0" borderId="36" xfId="0" applyNumberFormat="1" applyFont="1" applyFill="1" applyBorder="1" applyAlignment="1">
      <alignment horizontal="center" wrapText="1"/>
    </xf>
    <xf numFmtId="0" fontId="39" fillId="0" borderId="17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8" fillId="34" borderId="31" xfId="0" applyFont="1" applyFill="1" applyBorder="1" applyAlignment="1">
      <alignment horizontal="center" wrapText="1"/>
    </xf>
    <xf numFmtId="0" fontId="39" fillId="0" borderId="35" xfId="0" applyFont="1" applyFill="1" applyBorder="1" applyAlignment="1">
      <alignment wrapText="1"/>
    </xf>
    <xf numFmtId="21" fontId="38" fillId="0" borderId="31" xfId="0" applyNumberFormat="1" applyFont="1" applyFill="1" applyBorder="1" applyAlignment="1">
      <alignment horizontal="center" wrapText="1"/>
    </xf>
    <xf numFmtId="0" fontId="39" fillId="34" borderId="32" xfId="0" applyFont="1" applyFill="1" applyBorder="1" applyAlignment="1">
      <alignment wrapText="1"/>
    </xf>
    <xf numFmtId="0" fontId="18" fillId="0" borderId="51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25" fillId="34" borderId="18" xfId="0" applyFont="1" applyFill="1" applyBorder="1" applyAlignment="1">
      <alignment wrapText="1"/>
    </xf>
    <xf numFmtId="3" fontId="23" fillId="4" borderId="38" xfId="0" applyNumberFormat="1" applyFont="1" applyFill="1" applyBorder="1" applyAlignment="1">
      <alignment horizontal="center"/>
    </xf>
    <xf numFmtId="46" fontId="17" fillId="4" borderId="44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4" fillId="0" borderId="4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0" fontId="4" fillId="0" borderId="62" xfId="0" applyFont="1" applyFill="1" applyBorder="1" applyAlignment="1">
      <alignment wrapText="1"/>
    </xf>
    <xf numFmtId="21" fontId="4" fillId="0" borderId="62" xfId="0" applyNumberFormat="1" applyFont="1" applyFill="1" applyBorder="1" applyAlignment="1">
      <alignment horizontal="center" wrapText="1"/>
    </xf>
    <xf numFmtId="21" fontId="5" fillId="0" borderId="62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21" fontId="3" fillId="0" borderId="30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46" fontId="0" fillId="0" borderId="25" xfId="0" applyNumberFormat="1" applyFill="1" applyBorder="1" applyAlignment="1">
      <alignment/>
    </xf>
    <xf numFmtId="21" fontId="5" fillId="0" borderId="30" xfId="0" applyNumberFormat="1" applyFont="1" applyFill="1" applyBorder="1" applyAlignment="1">
      <alignment/>
    </xf>
    <xf numFmtId="0" fontId="17" fillId="0" borderId="15" xfId="0" applyFont="1" applyFill="1" applyBorder="1" applyAlignment="1">
      <alignment wrapText="1"/>
    </xf>
    <xf numFmtId="0" fontId="17" fillId="0" borderId="34" xfId="0" applyFont="1" applyFill="1" applyBorder="1" applyAlignment="1">
      <alignment wrapText="1"/>
    </xf>
    <xf numFmtId="0" fontId="17" fillId="0" borderId="15" xfId="0" applyFont="1" applyFill="1" applyBorder="1" applyAlignment="1">
      <alignment horizontal="left" wrapText="1"/>
    </xf>
    <xf numFmtId="0" fontId="34" fillId="0" borderId="33" xfId="0" applyFont="1" applyFill="1" applyBorder="1" applyAlignment="1">
      <alignment horizontal="right" wrapText="1"/>
    </xf>
    <xf numFmtId="21" fontId="34" fillId="0" borderId="32" xfId="0" applyNumberFormat="1" applyFont="1" applyFill="1" applyBorder="1" applyAlignment="1">
      <alignment horizontal="center"/>
    </xf>
    <xf numFmtId="167" fontId="34" fillId="0" borderId="36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21" fontId="34" fillId="0" borderId="52" xfId="0" applyNumberFormat="1" applyFont="1" applyFill="1" applyBorder="1" applyAlignment="1">
      <alignment horizontal="center" wrapText="1"/>
    </xf>
    <xf numFmtId="0" fontId="34" fillId="0" borderId="41" xfId="0" applyFont="1" applyBorder="1" applyAlignment="1">
      <alignment/>
    </xf>
    <xf numFmtId="0" fontId="34" fillId="0" borderId="0" xfId="0" applyFont="1" applyAlignment="1">
      <alignment/>
    </xf>
    <xf numFmtId="21" fontId="34" fillId="0" borderId="31" xfId="0" applyNumberFormat="1" applyFont="1" applyFill="1" applyBorder="1" applyAlignment="1">
      <alignment horizontal="center" wrapText="1"/>
    </xf>
    <xf numFmtId="0" fontId="34" fillId="0" borderId="36" xfId="0" applyFont="1" applyBorder="1" applyAlignment="1">
      <alignment/>
    </xf>
    <xf numFmtId="21" fontId="34" fillId="0" borderId="31" xfId="52" applyNumberFormat="1" applyFont="1" applyFill="1" applyBorder="1" applyAlignment="1">
      <alignment horizontal="center" vertical="center"/>
      <protection/>
    </xf>
    <xf numFmtId="21" fontId="34" fillId="0" borderId="54" xfId="52" applyNumberFormat="1" applyFont="1" applyFill="1" applyBorder="1" applyAlignment="1">
      <alignment horizontal="center" vertical="center"/>
      <protection/>
    </xf>
    <xf numFmtId="0" fontId="20" fillId="0" borderId="63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35" fillId="0" borderId="33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21" fontId="17" fillId="0" borderId="61" xfId="52" applyNumberFormat="1" applyFont="1" applyFill="1" applyBorder="1" applyAlignment="1">
      <alignment horizontal="center" vertical="center" wrapText="1"/>
      <protection/>
    </xf>
    <xf numFmtId="0" fontId="35" fillId="34" borderId="64" xfId="0" applyFont="1" applyFill="1" applyBorder="1" applyAlignment="1">
      <alignment horizontal="center" wrapText="1"/>
    </xf>
    <xf numFmtId="0" fontId="17" fillId="34" borderId="21" xfId="0" applyFont="1" applyFill="1" applyBorder="1" applyAlignment="1">
      <alignment wrapText="1"/>
    </xf>
    <xf numFmtId="21" fontId="17" fillId="4" borderId="19" xfId="0" applyNumberFormat="1" applyFont="1" applyFill="1" applyBorder="1" applyAlignment="1">
      <alignment horizontal="center" wrapText="1"/>
    </xf>
    <xf numFmtId="168" fontId="17" fillId="4" borderId="64" xfId="0" applyNumberFormat="1" applyFont="1" applyFill="1" applyBorder="1" applyAlignment="1">
      <alignment horizontal="center" wrapText="1"/>
    </xf>
    <xf numFmtId="21" fontId="17" fillId="4" borderId="21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wrapText="1"/>
    </xf>
    <xf numFmtId="0" fontId="35" fillId="0" borderId="20" xfId="0" applyFont="1" applyFill="1" applyBorder="1" applyAlignment="1">
      <alignment horizontal="right" wrapText="1"/>
    </xf>
    <xf numFmtId="0" fontId="35" fillId="0" borderId="65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 wrapText="1"/>
    </xf>
    <xf numFmtId="21" fontId="17" fillId="0" borderId="66" xfId="52" applyNumberFormat="1" applyFont="1" applyFill="1" applyBorder="1" applyAlignment="1">
      <alignment horizontal="center" wrapText="1"/>
      <protection/>
    </xf>
    <xf numFmtId="1" fontId="17" fillId="0" borderId="67" xfId="0" applyNumberFormat="1" applyFont="1" applyFill="1" applyBorder="1" applyAlignment="1">
      <alignment horizontal="center" wrapText="1"/>
    </xf>
    <xf numFmtId="21" fontId="17" fillId="0" borderId="21" xfId="0" applyNumberFormat="1" applyFont="1" applyFill="1" applyBorder="1" applyAlignment="1">
      <alignment horizontal="center"/>
    </xf>
    <xf numFmtId="21" fontId="35" fillId="0" borderId="21" xfId="0" applyNumberFormat="1" applyFont="1" applyFill="1" applyBorder="1" applyAlignment="1">
      <alignment horizontal="center"/>
    </xf>
    <xf numFmtId="21" fontId="35" fillId="0" borderId="64" xfId="52" applyNumberFormat="1" applyFont="1" applyFill="1" applyBorder="1" applyAlignment="1">
      <alignment horizontal="center" vertical="center"/>
      <protection/>
    </xf>
    <xf numFmtId="167" fontId="35" fillId="0" borderId="67" xfId="0" applyNumberFormat="1" applyFont="1" applyFill="1" applyBorder="1" applyAlignment="1">
      <alignment horizontal="center" wrapText="1"/>
    </xf>
    <xf numFmtId="21" fontId="35" fillId="0" borderId="19" xfId="52" applyNumberFormat="1" applyFont="1" applyFill="1" applyBorder="1" applyAlignment="1">
      <alignment wrapText="1"/>
      <protection/>
    </xf>
    <xf numFmtId="167" fontId="35" fillId="0" borderId="20" xfId="52" applyNumberFormat="1" applyFont="1" applyFill="1" applyBorder="1" applyAlignment="1">
      <alignment horizontal="center" wrapText="1"/>
      <protection/>
    </xf>
    <xf numFmtId="0" fontId="37" fillId="0" borderId="33" xfId="0" applyFont="1" applyFill="1" applyBorder="1" applyAlignment="1">
      <alignment horizontal="right" wrapText="1"/>
    </xf>
    <xf numFmtId="0" fontId="37" fillId="34" borderId="68" xfId="0" applyFont="1" applyFill="1" applyBorder="1" applyAlignment="1">
      <alignment horizontal="center" wrapText="1"/>
    </xf>
    <xf numFmtId="0" fontId="25" fillId="34" borderId="69" xfId="0" applyFont="1" applyFill="1" applyBorder="1" applyAlignment="1">
      <alignment wrapText="1"/>
    </xf>
    <xf numFmtId="21" fontId="25" fillId="4" borderId="70" xfId="0" applyNumberFormat="1" applyFont="1" applyFill="1" applyBorder="1" applyAlignment="1">
      <alignment horizontal="center" wrapText="1"/>
    </xf>
    <xf numFmtId="168" fontId="25" fillId="4" borderId="71" xfId="0" applyNumberFormat="1" applyFont="1" applyFill="1" applyBorder="1" applyAlignment="1">
      <alignment horizontal="center" wrapText="1"/>
    </xf>
    <xf numFmtId="21" fontId="25" fillId="4" borderId="72" xfId="0" applyNumberFormat="1" applyFont="1" applyFill="1" applyBorder="1" applyAlignment="1">
      <alignment horizontal="center"/>
    </xf>
    <xf numFmtId="0" fontId="37" fillId="0" borderId="48" xfId="0" applyFont="1" applyFill="1" applyBorder="1" applyAlignment="1">
      <alignment wrapText="1"/>
    </xf>
    <xf numFmtId="0" fontId="37" fillId="0" borderId="62" xfId="0" applyFont="1" applyFill="1" applyBorder="1" applyAlignment="1">
      <alignment horizontal="right" wrapText="1"/>
    </xf>
    <xf numFmtId="0" fontId="37" fillId="0" borderId="62" xfId="0" applyFont="1" applyFill="1" applyBorder="1" applyAlignment="1">
      <alignment wrapText="1"/>
    </xf>
    <xf numFmtId="0" fontId="37" fillId="0" borderId="73" xfId="0" applyFont="1" applyFill="1" applyBorder="1" applyAlignment="1">
      <alignment wrapText="1"/>
    </xf>
    <xf numFmtId="0" fontId="25" fillId="0" borderId="69" xfId="0" applyFont="1" applyFill="1" applyBorder="1" applyAlignment="1">
      <alignment horizontal="left" wrapText="1"/>
    </xf>
    <xf numFmtId="21" fontId="25" fillId="0" borderId="74" xfId="52" applyNumberFormat="1" applyFont="1" applyFill="1" applyBorder="1" applyAlignment="1">
      <alignment horizontal="center" wrapText="1"/>
      <protection/>
    </xf>
    <xf numFmtId="21" fontId="25" fillId="0" borderId="72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wrapText="1"/>
    </xf>
    <xf numFmtId="21" fontId="37" fillId="0" borderId="72" xfId="0" applyNumberFormat="1" applyFont="1" applyFill="1" applyBorder="1" applyAlignment="1">
      <alignment horizontal="center"/>
    </xf>
    <xf numFmtId="21" fontId="37" fillId="0" borderId="68" xfId="0" applyNumberFormat="1" applyFont="1" applyFill="1" applyBorder="1" applyAlignment="1">
      <alignment horizontal="center" wrapText="1"/>
    </xf>
    <xf numFmtId="167" fontId="37" fillId="0" borderId="0" xfId="0" applyNumberFormat="1" applyFont="1" applyFill="1" applyBorder="1" applyAlignment="1">
      <alignment horizontal="center" wrapText="1"/>
    </xf>
    <xf numFmtId="21" fontId="37" fillId="0" borderId="70" xfId="52" applyNumberFormat="1" applyFont="1" applyFill="1" applyBorder="1" applyAlignment="1">
      <alignment wrapText="1"/>
      <protection/>
    </xf>
    <xf numFmtId="167" fontId="37" fillId="0" borderId="48" xfId="52" applyNumberFormat="1" applyFont="1" applyFill="1" applyBorder="1" applyAlignment="1">
      <alignment horizontal="center" wrapText="1"/>
      <protection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21" fontId="37" fillId="0" borderId="52" xfId="0" applyNumberFormat="1" applyFont="1" applyFill="1" applyBorder="1" applyAlignment="1">
      <alignment horizontal="center" wrapText="1"/>
    </xf>
    <xf numFmtId="21" fontId="37" fillId="0" borderId="71" xfId="0" applyNumberFormat="1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right" wrapText="1"/>
    </xf>
    <xf numFmtId="0" fontId="38" fillId="0" borderId="31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wrapText="1"/>
    </xf>
    <xf numFmtId="21" fontId="38" fillId="0" borderId="33" xfId="52" applyNumberFormat="1" applyFont="1" applyFill="1" applyBorder="1" applyAlignment="1">
      <alignment wrapText="1"/>
      <protection/>
    </xf>
    <xf numFmtId="167" fontId="38" fillId="0" borderId="34" xfId="52" applyNumberFormat="1" applyFont="1" applyFill="1" applyBorder="1" applyAlignment="1">
      <alignment horizontal="center" wrapText="1"/>
      <protection/>
    </xf>
    <xf numFmtId="0" fontId="38" fillId="0" borderId="36" xfId="0" applyFont="1" applyBorder="1" applyAlignment="1">
      <alignment/>
    </xf>
    <xf numFmtId="0" fontId="38" fillId="0" borderId="0" xfId="0" applyFont="1" applyBorder="1" applyAlignment="1">
      <alignment/>
    </xf>
    <xf numFmtId="0" fontId="10" fillId="33" borderId="42" xfId="0" applyFont="1" applyFill="1" applyBorder="1" applyAlignment="1">
      <alignment horizontal="left"/>
    </xf>
    <xf numFmtId="0" fontId="19" fillId="33" borderId="43" xfId="0" applyFont="1" applyFill="1" applyBorder="1" applyAlignment="1">
      <alignment horizontal="center"/>
    </xf>
    <xf numFmtId="0" fontId="19" fillId="33" borderId="50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right"/>
    </xf>
    <xf numFmtId="0" fontId="19" fillId="0" borderId="43" xfId="0" applyFont="1" applyFill="1" applyBorder="1" applyAlignment="1">
      <alignment/>
    </xf>
    <xf numFmtId="0" fontId="36" fillId="0" borderId="43" xfId="0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7" fillId="4" borderId="75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5" fillId="4" borderId="76" xfId="0" applyFont="1" applyFill="1" applyBorder="1" applyAlignment="1">
      <alignment horizontal="center"/>
    </xf>
    <xf numFmtId="0" fontId="26" fillId="4" borderId="7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7" fillId="4" borderId="76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8" fontId="17" fillId="4" borderId="76" xfId="0" applyNumberFormat="1" applyFont="1" applyFill="1" applyBorder="1" applyAlignment="1">
      <alignment horizontal="center"/>
    </xf>
    <xf numFmtId="0" fontId="30" fillId="4" borderId="77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0" fillId="4" borderId="0" xfId="0" applyFont="1" applyFill="1" applyBorder="1" applyAlignment="1">
      <alignment horizontal="center"/>
    </xf>
    <xf numFmtId="20" fontId="20" fillId="4" borderId="76" xfId="0" applyNumberFormat="1" applyFont="1" applyFill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" fontId="17" fillId="4" borderId="76" xfId="0" applyNumberFormat="1" applyFont="1" applyFill="1" applyBorder="1" applyAlignment="1">
      <alignment horizontal="center"/>
    </xf>
    <xf numFmtId="1" fontId="17" fillId="4" borderId="76" xfId="0" applyNumberFormat="1" applyFont="1" applyFill="1" applyBorder="1" applyAlignment="1">
      <alignment horizontal="center"/>
    </xf>
    <xf numFmtId="0" fontId="25" fillId="4" borderId="78" xfId="0" applyFont="1" applyFill="1" applyBorder="1" applyAlignment="1">
      <alignment horizontal="center"/>
    </xf>
    <xf numFmtId="0" fontId="36" fillId="0" borderId="63" xfId="0" applyFont="1" applyFill="1" applyBorder="1" applyAlignment="1">
      <alignment/>
    </xf>
    <xf numFmtId="0" fontId="17" fillId="0" borderId="29" xfId="0" applyFont="1" applyBorder="1" applyAlignment="1">
      <alignment horizontal="center"/>
    </xf>
    <xf numFmtId="46" fontId="23" fillId="0" borderId="29" xfId="0" applyNumberFormat="1" applyFont="1" applyFill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17" fillId="0" borderId="17" xfId="0" applyNumberFormat="1" applyFont="1" applyBorder="1" applyAlignment="1" quotePrefix="1">
      <alignment horizontal="center"/>
    </xf>
    <xf numFmtId="0" fontId="17" fillId="35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1" fontId="2" fillId="0" borderId="44" xfId="0" applyNumberFormat="1" applyFont="1" applyFill="1" applyBorder="1" applyAlignment="1">
      <alignment wrapText="1"/>
    </xf>
    <xf numFmtId="169" fontId="2" fillId="0" borderId="38" xfId="0" applyNumberFormat="1" applyFont="1" applyFill="1" applyBorder="1" applyAlignment="1">
      <alignment wrapText="1"/>
    </xf>
    <xf numFmtId="21" fontId="3" fillId="0" borderId="5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71" fontId="17" fillId="4" borderId="14" xfId="0" applyNumberFormat="1" applyFont="1" applyFill="1" applyBorder="1" applyAlignment="1">
      <alignment horizontal="center" wrapText="1"/>
    </xf>
    <xf numFmtId="171" fontId="17" fillId="4" borderId="34" xfId="0" applyNumberFormat="1" applyFont="1" applyFill="1" applyBorder="1" applyAlignment="1">
      <alignment horizontal="center" wrapText="1"/>
    </xf>
    <xf numFmtId="0" fontId="35" fillId="34" borderId="52" xfId="0" applyFont="1" applyFill="1" applyBorder="1" applyAlignment="1">
      <alignment horizontal="center" wrapText="1"/>
    </xf>
    <xf numFmtId="0" fontId="17" fillId="34" borderId="18" xfId="0" applyFont="1" applyFill="1" applyBorder="1" applyAlignment="1">
      <alignment wrapText="1"/>
    </xf>
    <xf numFmtId="168" fontId="25" fillId="4" borderId="31" xfId="0" applyNumberFormat="1" applyFont="1" applyFill="1" applyBorder="1" applyAlignment="1">
      <alignment horizontal="center" wrapText="1"/>
    </xf>
    <xf numFmtId="171" fontId="25" fillId="4" borderId="34" xfId="0" applyNumberFormat="1" applyFont="1" applyFill="1" applyBorder="1" applyAlignment="1">
      <alignment horizontal="center" wrapText="1"/>
    </xf>
    <xf numFmtId="21" fontId="25" fillId="4" borderId="32" xfId="0" applyNumberFormat="1" applyFont="1" applyFill="1" applyBorder="1" applyAlignment="1">
      <alignment horizontal="center"/>
    </xf>
    <xf numFmtId="0" fontId="37" fillId="0" borderId="34" xfId="0" applyFont="1" applyFill="1" applyBorder="1" applyAlignment="1">
      <alignment wrapText="1"/>
    </xf>
    <xf numFmtId="21" fontId="25" fillId="0" borderId="79" xfId="52" applyNumberFormat="1" applyFont="1" applyFill="1" applyBorder="1" applyAlignment="1">
      <alignment horizontal="center" wrapText="1"/>
      <protection/>
    </xf>
    <xf numFmtId="21" fontId="37" fillId="0" borderId="32" xfId="0" applyNumberFormat="1" applyFont="1" applyFill="1" applyBorder="1" applyAlignment="1">
      <alignment horizontal="center"/>
    </xf>
    <xf numFmtId="167" fontId="37" fillId="0" borderId="36" xfId="0" applyNumberFormat="1" applyFont="1" applyFill="1" applyBorder="1" applyAlignment="1">
      <alignment horizontal="center" wrapText="1"/>
    </xf>
    <xf numFmtId="21" fontId="37" fillId="0" borderId="33" xfId="52" applyNumberFormat="1" applyFont="1" applyFill="1" applyBorder="1" applyAlignment="1">
      <alignment wrapText="1"/>
      <protection/>
    </xf>
    <xf numFmtId="167" fontId="37" fillId="0" borderId="34" xfId="52" applyNumberFormat="1" applyFont="1" applyFill="1" applyBorder="1" applyAlignment="1">
      <alignment horizontal="center" wrapText="1"/>
      <protection/>
    </xf>
    <xf numFmtId="0" fontId="37" fillId="34" borderId="31" xfId="0" applyFont="1" applyFill="1" applyBorder="1" applyAlignment="1">
      <alignment horizontal="center" wrapText="1"/>
    </xf>
    <xf numFmtId="0" fontId="25" fillId="34" borderId="32" xfId="0" applyFont="1" applyFill="1" applyBorder="1" applyAlignment="1">
      <alignment wrapText="1"/>
    </xf>
    <xf numFmtId="21" fontId="25" fillId="4" borderId="33" xfId="0" applyNumberFormat="1" applyFont="1" applyFill="1" applyBorder="1" applyAlignment="1">
      <alignment horizontal="center" wrapText="1"/>
    </xf>
    <xf numFmtId="0" fontId="37" fillId="0" borderId="34" xfId="0" applyFont="1" applyFill="1" applyBorder="1" applyAlignment="1">
      <alignment horizontal="right" wrapText="1"/>
    </xf>
    <xf numFmtId="0" fontId="37" fillId="0" borderId="35" xfId="0" applyFont="1" applyFill="1" applyBorder="1" applyAlignment="1">
      <alignment wrapText="1"/>
    </xf>
    <xf numFmtId="0" fontId="25" fillId="0" borderId="32" xfId="0" applyFont="1" applyFill="1" applyBorder="1" applyAlignment="1">
      <alignment horizontal="left" wrapText="1"/>
    </xf>
    <xf numFmtId="21" fontId="25" fillId="0" borderId="80" xfId="52" applyNumberFormat="1" applyFont="1" applyFill="1" applyBorder="1" applyAlignment="1">
      <alignment horizontal="center" wrapText="1"/>
      <protection/>
    </xf>
    <xf numFmtId="171" fontId="25" fillId="4" borderId="48" xfId="0" applyNumberFormat="1" applyFont="1" applyFill="1" applyBorder="1" applyAlignment="1">
      <alignment horizontal="center" wrapText="1"/>
    </xf>
    <xf numFmtId="0" fontId="35" fillId="0" borderId="44" xfId="0" applyFont="1" applyFill="1" applyBorder="1" applyAlignment="1">
      <alignment horizontal="right" wrapText="1"/>
    </xf>
    <xf numFmtId="171" fontId="17" fillId="4" borderId="20" xfId="0" applyNumberFormat="1" applyFont="1" applyFill="1" applyBorder="1" applyAlignment="1">
      <alignment horizontal="center" wrapText="1"/>
    </xf>
    <xf numFmtId="1" fontId="17" fillId="0" borderId="43" xfId="0" applyNumberFormat="1" applyFont="1" applyFill="1" applyBorder="1" applyAlignment="1">
      <alignment horizontal="center" wrapText="1"/>
    </xf>
    <xf numFmtId="21" fontId="17" fillId="0" borderId="51" xfId="0" applyNumberFormat="1" applyFont="1" applyFill="1" applyBorder="1" applyAlignment="1">
      <alignment horizontal="center"/>
    </xf>
    <xf numFmtId="0" fontId="35" fillId="0" borderId="67" xfId="0" applyFont="1" applyFill="1" applyBorder="1" applyAlignment="1">
      <alignment/>
    </xf>
    <xf numFmtId="0" fontId="35" fillId="0" borderId="67" xfId="0" applyFont="1" applyFill="1" applyBorder="1" applyAlignment="1">
      <alignment/>
    </xf>
    <xf numFmtId="0" fontId="35" fillId="0" borderId="67" xfId="0" applyFont="1" applyBorder="1" applyAlignment="1">
      <alignment/>
    </xf>
    <xf numFmtId="0" fontId="34" fillId="0" borderId="70" xfId="0" applyFont="1" applyFill="1" applyBorder="1" applyAlignment="1">
      <alignment horizontal="right" wrapText="1"/>
    </xf>
    <xf numFmtId="0" fontId="34" fillId="0" borderId="71" xfId="0" applyFont="1" applyFill="1" applyBorder="1" applyAlignment="1">
      <alignment horizontal="center" wrapText="1"/>
    </xf>
    <xf numFmtId="0" fontId="18" fillId="0" borderId="72" xfId="0" applyFont="1" applyFill="1" applyBorder="1" applyAlignment="1">
      <alignment wrapText="1"/>
    </xf>
    <xf numFmtId="21" fontId="18" fillId="4" borderId="70" xfId="0" applyNumberFormat="1" applyFont="1" applyFill="1" applyBorder="1" applyAlignment="1">
      <alignment horizontal="center" wrapText="1"/>
    </xf>
    <xf numFmtId="168" fontId="18" fillId="4" borderId="71" xfId="0" applyNumberFormat="1" applyFont="1" applyFill="1" applyBorder="1" applyAlignment="1">
      <alignment horizontal="center" wrapText="1"/>
    </xf>
    <xf numFmtId="171" fontId="18" fillId="4" borderId="48" xfId="0" applyNumberFormat="1" applyFont="1" applyFill="1" applyBorder="1" applyAlignment="1">
      <alignment horizontal="center" wrapText="1"/>
    </xf>
    <xf numFmtId="21" fontId="18" fillId="4" borderId="72" xfId="0" applyNumberFormat="1" applyFont="1" applyFill="1" applyBorder="1" applyAlignment="1">
      <alignment horizontal="center"/>
    </xf>
    <xf numFmtId="0" fontId="34" fillId="0" borderId="48" xfId="0" applyFont="1" applyFill="1" applyBorder="1" applyAlignment="1">
      <alignment wrapText="1"/>
    </xf>
    <xf numFmtId="0" fontId="34" fillId="0" borderId="48" xfId="0" applyFont="1" applyFill="1" applyBorder="1" applyAlignment="1">
      <alignment horizontal="right" wrapText="1"/>
    </xf>
    <xf numFmtId="0" fontId="34" fillId="0" borderId="81" xfId="0" applyFont="1" applyFill="1" applyBorder="1" applyAlignment="1">
      <alignment wrapText="1"/>
    </xf>
    <xf numFmtId="0" fontId="18" fillId="0" borderId="48" xfId="0" applyFont="1" applyFill="1" applyBorder="1" applyAlignment="1">
      <alignment wrapText="1"/>
    </xf>
    <xf numFmtId="0" fontId="18" fillId="0" borderId="72" xfId="0" applyFont="1" applyFill="1" applyBorder="1" applyAlignment="1">
      <alignment horizontal="left" wrapText="1"/>
    </xf>
    <xf numFmtId="21" fontId="18" fillId="0" borderId="82" xfId="52" applyNumberFormat="1" applyFont="1" applyFill="1" applyBorder="1" applyAlignment="1">
      <alignment horizontal="center" wrapText="1"/>
      <protection/>
    </xf>
    <xf numFmtId="1" fontId="18" fillId="0" borderId="0" xfId="0" applyNumberFormat="1" applyFont="1" applyFill="1" applyBorder="1" applyAlignment="1">
      <alignment horizontal="center" wrapText="1"/>
    </xf>
    <xf numFmtId="21" fontId="18" fillId="0" borderId="72" xfId="0" applyNumberFormat="1" applyFont="1" applyFill="1" applyBorder="1" applyAlignment="1">
      <alignment horizontal="center"/>
    </xf>
    <xf numFmtId="171" fontId="34" fillId="0" borderId="0" xfId="0" applyNumberFormat="1" applyFont="1" applyFill="1" applyBorder="1" applyAlignment="1">
      <alignment horizontal="center" wrapText="1"/>
    </xf>
    <xf numFmtId="21" fontId="34" fillId="0" borderId="72" xfId="0" applyNumberFormat="1" applyFont="1" applyFill="1" applyBorder="1" applyAlignment="1">
      <alignment horizontal="center"/>
    </xf>
    <xf numFmtId="21" fontId="34" fillId="0" borderId="71" xfId="52" applyNumberFormat="1" applyFont="1" applyFill="1" applyBorder="1" applyAlignment="1">
      <alignment horizontal="center" vertical="center"/>
      <protection/>
    </xf>
    <xf numFmtId="0" fontId="34" fillId="0" borderId="16" xfId="0" applyFont="1" applyFill="1" applyBorder="1" applyAlignment="1">
      <alignment horizontal="right" wrapText="1"/>
    </xf>
    <xf numFmtId="0" fontId="34" fillId="0" borderId="41" xfId="0" applyFont="1" applyFill="1" applyBorder="1" applyAlignment="1">
      <alignment/>
    </xf>
    <xf numFmtId="171" fontId="18" fillId="4" borderId="34" xfId="0" applyNumberFormat="1" applyFont="1" applyFill="1" applyBorder="1" applyAlignment="1">
      <alignment horizontal="center" wrapText="1"/>
    </xf>
    <xf numFmtId="0" fontId="34" fillId="0" borderId="36" xfId="0" applyFont="1" applyFill="1" applyBorder="1" applyAlignment="1">
      <alignment/>
    </xf>
    <xf numFmtId="0" fontId="38" fillId="0" borderId="52" xfId="0" applyFont="1" applyFill="1" applyBorder="1" applyAlignment="1">
      <alignment horizontal="center" wrapText="1"/>
    </xf>
    <xf numFmtId="0" fontId="39" fillId="0" borderId="18" xfId="0" applyFont="1" applyFill="1" applyBorder="1" applyAlignment="1">
      <alignment wrapText="1"/>
    </xf>
    <xf numFmtId="21" fontId="39" fillId="4" borderId="16" xfId="0" applyNumberFormat="1" applyFont="1" applyFill="1" applyBorder="1" applyAlignment="1">
      <alignment horizontal="center" wrapText="1"/>
    </xf>
    <xf numFmtId="168" fontId="39" fillId="4" borderId="52" xfId="0" applyNumberFormat="1" applyFont="1" applyFill="1" applyBorder="1" applyAlignment="1">
      <alignment horizontal="center" wrapText="1"/>
    </xf>
    <xf numFmtId="171" fontId="39" fillId="4" borderId="17" xfId="0" applyNumberFormat="1" applyFont="1" applyFill="1" applyBorder="1" applyAlignment="1">
      <alignment horizontal="center" wrapText="1"/>
    </xf>
    <xf numFmtId="21" fontId="39" fillId="4" borderId="18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wrapText="1"/>
    </xf>
    <xf numFmtId="0" fontId="38" fillId="0" borderId="17" xfId="0" applyFont="1" applyFill="1" applyBorder="1" applyAlignment="1">
      <alignment horizontal="right" wrapText="1"/>
    </xf>
    <xf numFmtId="0" fontId="38" fillId="0" borderId="37" xfId="0" applyFont="1" applyFill="1" applyBorder="1" applyAlignment="1">
      <alignment wrapText="1"/>
    </xf>
    <xf numFmtId="0" fontId="39" fillId="0" borderId="18" xfId="0" applyFont="1" applyFill="1" applyBorder="1" applyAlignment="1">
      <alignment horizontal="left" wrapText="1"/>
    </xf>
    <xf numFmtId="21" fontId="39" fillId="0" borderId="53" xfId="52" applyNumberFormat="1" applyFont="1" applyFill="1" applyBorder="1" applyAlignment="1">
      <alignment horizontal="center" vertical="center" wrapText="1"/>
      <protection/>
    </xf>
    <xf numFmtId="21" fontId="39" fillId="0" borderId="18" xfId="0" applyNumberFormat="1" applyFont="1" applyFill="1" applyBorder="1" applyAlignment="1">
      <alignment horizontal="center"/>
    </xf>
    <xf numFmtId="21" fontId="38" fillId="0" borderId="53" xfId="52" applyNumberFormat="1" applyFont="1" applyFill="1" applyBorder="1" applyAlignment="1">
      <alignment horizontal="center" wrapText="1"/>
      <protection/>
    </xf>
    <xf numFmtId="1" fontId="38" fillId="0" borderId="41" xfId="0" applyNumberFormat="1" applyFont="1" applyFill="1" applyBorder="1" applyAlignment="1">
      <alignment horizontal="center" wrapText="1"/>
    </xf>
    <xf numFmtId="21" fontId="38" fillId="0" borderId="18" xfId="0" applyNumberFormat="1" applyFont="1" applyFill="1" applyBorder="1" applyAlignment="1">
      <alignment horizontal="center"/>
    </xf>
    <xf numFmtId="21" fontId="38" fillId="0" borderId="52" xfId="0" applyNumberFormat="1" applyFont="1" applyFill="1" applyBorder="1" applyAlignment="1">
      <alignment horizontal="center" wrapText="1"/>
    </xf>
    <xf numFmtId="167" fontId="38" fillId="0" borderId="41" xfId="0" applyNumberFormat="1" applyFont="1" applyFill="1" applyBorder="1" applyAlignment="1">
      <alignment horizontal="center" wrapText="1"/>
    </xf>
    <xf numFmtId="21" fontId="38" fillId="0" borderId="16" xfId="52" applyNumberFormat="1" applyFont="1" applyFill="1" applyBorder="1" applyAlignment="1">
      <alignment wrapText="1"/>
      <protection/>
    </xf>
    <xf numFmtId="167" fontId="38" fillId="0" borderId="17" xfId="52" applyNumberFormat="1" applyFont="1" applyFill="1" applyBorder="1" applyAlignment="1">
      <alignment horizontal="center" wrapText="1"/>
      <protection/>
    </xf>
    <xf numFmtId="0" fontId="38" fillId="0" borderId="41" xfId="0" applyFont="1" applyFill="1" applyBorder="1" applyAlignment="1">
      <alignment/>
    </xf>
    <xf numFmtId="0" fontId="38" fillId="0" borderId="41" xfId="0" applyFont="1" applyBorder="1" applyAlignment="1">
      <alignment/>
    </xf>
    <xf numFmtId="0" fontId="34" fillId="0" borderId="41" xfId="0" applyFont="1" applyFill="1" applyBorder="1" applyAlignment="1">
      <alignment/>
    </xf>
    <xf numFmtId="0" fontId="18" fillId="0" borderId="32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71" fontId="39" fillId="4" borderId="34" xfId="0" applyNumberFormat="1" applyFont="1" applyFill="1" applyBorder="1" applyAlignment="1">
      <alignment horizontal="center" wrapText="1"/>
    </xf>
    <xf numFmtId="21" fontId="38" fillId="0" borderId="33" xfId="52" applyNumberFormat="1" applyFont="1" applyFill="1" applyBorder="1" applyAlignment="1">
      <alignment wrapText="1"/>
      <protection/>
    </xf>
    <xf numFmtId="167" fontId="38" fillId="0" borderId="34" xfId="52" applyNumberFormat="1" applyFont="1" applyFill="1" applyBorder="1" applyAlignment="1">
      <alignment horizontal="center" wrapText="1"/>
      <protection/>
    </xf>
    <xf numFmtId="0" fontId="34" fillId="34" borderId="52" xfId="0" applyFont="1" applyFill="1" applyBorder="1" applyAlignment="1">
      <alignment horizontal="center" wrapText="1"/>
    </xf>
    <xf numFmtId="0" fontId="18" fillId="34" borderId="18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4" borderId="30" xfId="0" applyFont="1" applyFill="1" applyBorder="1" applyAlignment="1">
      <alignment horizontal="center" wrapText="1"/>
    </xf>
    <xf numFmtId="21" fontId="17" fillId="0" borderId="61" xfId="52" applyNumberFormat="1" applyFont="1" applyFill="1" applyBorder="1" applyAlignment="1">
      <alignment horizontal="center" wrapText="1"/>
      <protection/>
    </xf>
    <xf numFmtId="171" fontId="17" fillId="0" borderId="39" xfId="0" applyNumberFormat="1" applyFont="1" applyFill="1" applyBorder="1" applyAlignment="1">
      <alignment horizontal="center" wrapText="1"/>
    </xf>
    <xf numFmtId="21" fontId="17" fillId="0" borderId="15" xfId="0" applyNumberFormat="1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 wrapText="1"/>
    </xf>
    <xf numFmtId="21" fontId="17" fillId="0" borderId="32" xfId="0" applyNumberFormat="1" applyFont="1" applyFill="1" applyBorder="1" applyAlignment="1">
      <alignment horizontal="center"/>
    </xf>
    <xf numFmtId="21" fontId="25" fillId="0" borderId="79" xfId="52" applyNumberFormat="1" applyFont="1" applyFill="1" applyBorder="1" applyAlignment="1">
      <alignment horizontal="center" wrapText="1"/>
      <protection/>
    </xf>
    <xf numFmtId="17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0" borderId="80" xfId="52" applyNumberFormat="1" applyFont="1" applyFill="1" applyBorder="1" applyAlignment="1">
      <alignment horizontal="center" wrapText="1"/>
      <protection/>
    </xf>
    <xf numFmtId="21" fontId="25" fillId="0" borderId="74" xfId="52" applyNumberFormat="1" applyFont="1" applyFill="1" applyBorder="1" applyAlignment="1">
      <alignment horizontal="center" wrapText="1"/>
      <protection/>
    </xf>
    <xf numFmtId="21" fontId="25" fillId="0" borderId="72" xfId="0" applyNumberFormat="1" applyFont="1" applyFill="1" applyBorder="1" applyAlignment="1">
      <alignment horizontal="center"/>
    </xf>
    <xf numFmtId="21" fontId="17" fillId="0" borderId="66" xfId="52" applyNumberFormat="1" applyFont="1" applyFill="1" applyBorder="1" applyAlignment="1">
      <alignment horizontal="center" vertical="center" wrapText="1"/>
      <protection/>
    </xf>
    <xf numFmtId="171" fontId="17" fillId="0" borderId="67" xfId="0" applyNumberFormat="1" applyFont="1" applyFill="1" applyBorder="1" applyAlignment="1">
      <alignment horizontal="center" wrapText="1"/>
    </xf>
    <xf numFmtId="21" fontId="17" fillId="0" borderId="21" xfId="0" applyNumberFormat="1" applyFont="1" applyFill="1" applyBorder="1" applyAlignment="1">
      <alignment horizontal="center"/>
    </xf>
    <xf numFmtId="21" fontId="18" fillId="0" borderId="82" xfId="52" applyNumberFormat="1" applyFont="1" applyFill="1" applyBorder="1" applyAlignment="1">
      <alignment horizontal="center" wrapText="1"/>
      <protection/>
    </xf>
    <xf numFmtId="171" fontId="18" fillId="0" borderId="0" xfId="0" applyNumberFormat="1" applyFont="1" applyFill="1" applyBorder="1" applyAlignment="1">
      <alignment horizontal="center" wrapText="1"/>
    </xf>
    <xf numFmtId="21" fontId="18" fillId="0" borderId="72" xfId="0" applyNumberFormat="1" applyFont="1" applyFill="1" applyBorder="1" applyAlignment="1">
      <alignment horizontal="center"/>
    </xf>
    <xf numFmtId="21" fontId="18" fillId="0" borderId="53" xfId="52" applyNumberFormat="1" applyFont="1" applyFill="1" applyBorder="1" applyAlignment="1">
      <alignment horizontal="center" wrapText="1"/>
      <protection/>
    </xf>
    <xf numFmtId="171" fontId="18" fillId="0" borderId="41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center" wrapText="1"/>
    </xf>
    <xf numFmtId="21" fontId="39" fillId="0" borderId="53" xfId="52" applyNumberFormat="1" applyFont="1" applyFill="1" applyBorder="1" applyAlignment="1">
      <alignment horizontal="center" wrapText="1"/>
      <protection/>
    </xf>
    <xf numFmtId="1" fontId="39" fillId="0" borderId="41" xfId="0" applyNumberFormat="1" applyFont="1" applyFill="1" applyBorder="1" applyAlignment="1">
      <alignment horizontal="center" wrapText="1"/>
    </xf>
    <xf numFmtId="21" fontId="39" fillId="0" borderId="18" xfId="0" applyNumberFormat="1" applyFont="1" applyFill="1" applyBorder="1" applyAlignment="1">
      <alignment horizontal="center"/>
    </xf>
    <xf numFmtId="21" fontId="18" fillId="0" borderId="53" xfId="52" applyNumberFormat="1" applyFont="1" applyFill="1" applyBorder="1" applyAlignment="1">
      <alignment horizontal="center" wrapText="1"/>
      <protection/>
    </xf>
    <xf numFmtId="171" fontId="18" fillId="0" borderId="41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21" fontId="39" fillId="0" borderId="54" xfId="52" applyNumberFormat="1" applyFont="1" applyFill="1" applyBorder="1" applyAlignment="1">
      <alignment horizontal="center" wrapText="1"/>
      <protection/>
    </xf>
    <xf numFmtId="1" fontId="39" fillId="0" borderId="36" xfId="0" applyNumberFormat="1" applyFont="1" applyFill="1" applyBorder="1" applyAlignment="1">
      <alignment horizontal="center" wrapText="1"/>
    </xf>
    <xf numFmtId="21" fontId="39" fillId="0" borderId="32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center" wrapText="1"/>
    </xf>
    <xf numFmtId="21" fontId="39" fillId="0" borderId="54" xfId="52" applyNumberFormat="1" applyFont="1" applyFill="1" applyBorder="1" applyAlignment="1">
      <alignment horizontal="center" wrapText="1"/>
      <protection/>
    </xf>
    <xf numFmtId="1" fontId="39" fillId="0" borderId="36" xfId="0" applyNumberFormat="1" applyFont="1" applyFill="1" applyBorder="1" applyAlignment="1">
      <alignment horizontal="center" wrapText="1"/>
    </xf>
    <xf numFmtId="21" fontId="39" fillId="0" borderId="32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 wrapText="1"/>
    </xf>
    <xf numFmtId="21" fontId="18" fillId="0" borderId="55" xfId="52" applyNumberFormat="1" applyFont="1" applyFill="1" applyBorder="1" applyAlignment="1">
      <alignment horizontal="center" wrapText="1"/>
      <protection/>
    </xf>
    <xf numFmtId="1" fontId="18" fillId="0" borderId="43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7" fillId="32" borderId="17" xfId="0" applyFont="1" applyFill="1" applyBorder="1" applyAlignment="1">
      <alignment horizontal="center"/>
    </xf>
    <xf numFmtId="179" fontId="23" fillId="4" borderId="38" xfId="0" applyNumberFormat="1" applyFont="1" applyFill="1" applyBorder="1" applyAlignment="1">
      <alignment horizontal="center"/>
    </xf>
    <xf numFmtId="21" fontId="18" fillId="33" borderId="70" xfId="52" applyNumberFormat="1" applyFont="1" applyFill="1" applyBorder="1" applyAlignment="1">
      <alignment wrapText="1"/>
      <protection/>
    </xf>
    <xf numFmtId="167" fontId="18" fillId="33" borderId="48" xfId="0" applyNumberFormat="1" applyFont="1" applyFill="1" applyBorder="1" applyAlignment="1">
      <alignment horizontal="center"/>
    </xf>
    <xf numFmtId="21" fontId="18" fillId="33" borderId="72" xfId="0" applyNumberFormat="1" applyFont="1" applyFill="1" applyBorder="1" applyAlignment="1">
      <alignment horizontal="center"/>
    </xf>
    <xf numFmtId="21" fontId="18" fillId="33" borderId="33" xfId="52" applyNumberFormat="1" applyFont="1" applyFill="1" applyBorder="1" applyAlignment="1">
      <alignment wrapText="1"/>
      <protection/>
    </xf>
    <xf numFmtId="167" fontId="18" fillId="33" borderId="34" xfId="0" applyNumberFormat="1" applyFont="1" applyFill="1" applyBorder="1" applyAlignment="1">
      <alignment horizontal="center"/>
    </xf>
    <xf numFmtId="21" fontId="18" fillId="33" borderId="32" xfId="0" applyNumberFormat="1" applyFont="1" applyFill="1" applyBorder="1" applyAlignment="1">
      <alignment horizontal="center"/>
    </xf>
    <xf numFmtId="21" fontId="18" fillId="33" borderId="16" xfId="52" applyNumberFormat="1" applyFont="1" applyFill="1" applyBorder="1" applyAlignment="1">
      <alignment wrapText="1"/>
      <protection/>
    </xf>
    <xf numFmtId="167" fontId="18" fillId="33" borderId="17" xfId="0" applyNumberFormat="1" applyFont="1" applyFill="1" applyBorder="1" applyAlignment="1">
      <alignment horizontal="center"/>
    </xf>
    <xf numFmtId="21" fontId="18" fillId="33" borderId="18" xfId="0" applyNumberFormat="1" applyFont="1" applyFill="1" applyBorder="1" applyAlignment="1">
      <alignment horizontal="center"/>
    </xf>
    <xf numFmtId="0" fontId="17" fillId="33" borderId="83" xfId="0" applyFont="1" applyFill="1" applyBorder="1" applyAlignment="1">
      <alignment horizontal="center" wrapText="1"/>
    </xf>
    <xf numFmtId="0" fontId="17" fillId="33" borderId="67" xfId="0" applyFont="1" applyFill="1" applyBorder="1" applyAlignment="1">
      <alignment horizontal="center" wrapText="1"/>
    </xf>
    <xf numFmtId="0" fontId="17" fillId="33" borderId="84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'[1]V_ZIMNAR_2013_Dobrodzien'!$H$48</c:f>
              <c:strCache>
                <c:ptCount val="1"/>
                <c:pt idx="0">
                  <c:v>2013-Osobostarty ogółem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'[1]V_ZIMNAR_2013_Dobrodzien'!$I$48:$M$48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'[1]V_ZIMNAR_2013_Dobrodzien'!$H$49</c:f>
              <c:strCache>
                <c:ptCount val="1"/>
                <c:pt idx="0">
                  <c:v>w tym :        Kobiety (6)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'[1]V_ZIMNAR_2013_Dobrodzien'!$H$53</c:f>
              <c:strCache>
                <c:ptCount val="1"/>
                <c:pt idx="0">
                  <c:v>Debiutanci w maratonie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v>Narciarze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'[1]V_ZIMNAR_2013_Dobrodzien'!$I$55:$M$55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'[1]V_ZIMNAR_2013_Dobrodzien'!$H$50</c:f>
              <c:strCache>
                <c:ptCount val="1"/>
                <c:pt idx="0">
                  <c:v>Nordic Walking (0)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</c:numCache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76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936"/>
          <c:w val="0.515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</a:rPr>
              <a:t>V Zimowy Maraton na Raty DOBRODZIEŃ  2013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'[1]V_ZIMNAR_2013_Dobrodzien'!$H$51</c:f>
              <c:strCache>
                <c:ptCount val="1"/>
                <c:pt idx="0">
                  <c:v>Przebiegniete 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</c:numCache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</a:rPr>
                  <a:t>ETAP MARATONU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1" u="none" baseline="0">
                <a:solidFill>
                  <a:srgbClr val="000000"/>
                </a:solidFill>
              </a:defRPr>
            </a:pPr>
          </a:p>
        </c:tx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89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</a:rPr>
              <a:t>V Zimowy Maraton na Raty DOBRODZIEŃ  2013
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średnia etapu na 1km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</c:numCache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</a:rPr>
                  <a:t>ETAP MARATONU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</a:rPr>
                  <a:t>średnia 1 km w minutach</a:t>
                </a:r>
              </a:p>
            </c:rich>
          </c:tx>
          <c:layout>
            <c:manualLayout>
              <c:xMode val="factor"/>
              <c:yMode val="factor"/>
              <c:x val="-0.009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895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28575</xdr:rowOff>
    </xdr:from>
    <xdr:to>
      <xdr:col>4</xdr:col>
      <xdr:colOff>1028700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5</xdr:col>
      <xdr:colOff>676275</xdr:colOff>
      <xdr:row>2</xdr:row>
      <xdr:rowOff>133350</xdr:rowOff>
    </xdr:to>
    <xdr:pic>
      <xdr:nvPicPr>
        <xdr:cNvPr id="2" name="Picture 22" descr="LOGO_ZiMNaR_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142875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2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4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2" name="Picture 4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3" name="Picture 5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4" name="Picture 6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92</xdr:row>
      <xdr:rowOff>114300</xdr:rowOff>
    </xdr:from>
    <xdr:to>
      <xdr:col>29</xdr:col>
      <xdr:colOff>9525</xdr:colOff>
      <xdr:row>120</xdr:row>
      <xdr:rowOff>123825</xdr:rowOff>
    </xdr:to>
    <xdr:graphicFrame>
      <xdr:nvGraphicFramePr>
        <xdr:cNvPr id="1" name="Wykres 57"/>
        <xdr:cNvGraphicFramePr/>
      </xdr:nvGraphicFramePr>
      <xdr:xfrm>
        <a:off x="47625" y="15182850"/>
        <a:ext cx="16268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122</xdr:row>
      <xdr:rowOff>19050</xdr:rowOff>
    </xdr:from>
    <xdr:to>
      <xdr:col>29</xdr:col>
      <xdr:colOff>28575</xdr:colOff>
      <xdr:row>149</xdr:row>
      <xdr:rowOff>0</xdr:rowOff>
    </xdr:to>
    <xdr:graphicFrame>
      <xdr:nvGraphicFramePr>
        <xdr:cNvPr id="2" name="Wykres 58"/>
        <xdr:cNvGraphicFramePr/>
      </xdr:nvGraphicFramePr>
      <xdr:xfrm>
        <a:off x="0" y="19945350"/>
        <a:ext cx="163353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28</xdr:col>
      <xdr:colOff>314325</xdr:colOff>
      <xdr:row>178</xdr:row>
      <xdr:rowOff>9525</xdr:rowOff>
    </xdr:to>
    <xdr:graphicFrame>
      <xdr:nvGraphicFramePr>
        <xdr:cNvPr id="3" name="Wykres 59"/>
        <xdr:cNvGraphicFramePr/>
      </xdr:nvGraphicFramePr>
      <xdr:xfrm>
        <a:off x="0" y="24460200"/>
        <a:ext cx="160591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ZIMNAR_2013_robo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_1"/>
      <sheetName val="Etap_2"/>
      <sheetName val="Etap_3"/>
      <sheetName val="Etap_4"/>
      <sheetName val="Etap_Epilog"/>
      <sheetName val="V_ZIMNAR_2013_Dobrodzien"/>
      <sheetName val="dane_na_dyplom_ZIMNAR_2013"/>
      <sheetName val="protokol_meta"/>
    </sheetNames>
    <sheetDataSet>
      <sheetData sheetId="5">
        <row r="48">
          <cell r="H48" t="str">
            <v>2013-Osobostarty ogółem</v>
          </cell>
          <cell r="I48">
            <v>27</v>
          </cell>
          <cell r="J48">
            <v>28</v>
          </cell>
          <cell r="K48">
            <v>31</v>
          </cell>
          <cell r="L48">
            <v>22</v>
          </cell>
        </row>
        <row r="49">
          <cell r="H49" t="str">
            <v>w tym :        Kobiety (6)</v>
          </cell>
          <cell r="I49">
            <v>5</v>
          </cell>
          <cell r="J49">
            <v>5</v>
          </cell>
          <cell r="K49">
            <v>3</v>
          </cell>
          <cell r="L49">
            <v>3</v>
          </cell>
        </row>
        <row r="50">
          <cell r="H50" t="str">
            <v>Nordic Walking (0)</v>
          </cell>
        </row>
        <row r="51">
          <cell r="H51" t="str">
            <v>Przebiegniete km</v>
          </cell>
          <cell r="I51">
            <v>270</v>
          </cell>
          <cell r="J51">
            <v>280</v>
          </cell>
          <cell r="K51">
            <v>310</v>
          </cell>
          <cell r="L51">
            <v>266.095</v>
          </cell>
        </row>
        <row r="52">
          <cell r="H52" t="str">
            <v>średnia etapu na 1km </v>
          </cell>
          <cell r="I52">
            <v>0.2076388888888889</v>
          </cell>
          <cell r="J52">
            <v>0.20138888888888887</v>
          </cell>
          <cell r="K52">
            <v>0.19791666666666666</v>
          </cell>
          <cell r="L52">
            <v>0.2027777777777778</v>
          </cell>
        </row>
        <row r="53">
          <cell r="H53" t="str">
            <v>Debiutanci w maratonie</v>
          </cell>
          <cell r="J53">
            <v>6</v>
          </cell>
          <cell r="K53">
            <v>7</v>
          </cell>
          <cell r="L5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60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0.025214043301898595</v>
      </c>
      <c r="N5" s="12">
        <f aca="true" t="shared" si="0" ref="N5:N32">M5/10</f>
        <v>0.0025214043301898595</v>
      </c>
      <c r="O5" s="13">
        <v>1</v>
      </c>
    </row>
    <row r="6" spans="1:15" s="160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0.026065247318477293</v>
      </c>
      <c r="N6" s="18">
        <f t="shared" si="0"/>
        <v>0.0026065247318477294</v>
      </c>
      <c r="O6" s="19">
        <v>2</v>
      </c>
    </row>
    <row r="7" spans="1:15" s="160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0.027250031287498994</v>
      </c>
      <c r="N7" s="18">
        <f t="shared" si="0"/>
        <v>0.0027250031287498993</v>
      </c>
      <c r="O7" s="19">
        <v>1</v>
      </c>
    </row>
    <row r="8" spans="1:15" s="160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0.029021455862541134</v>
      </c>
      <c r="N8" s="18">
        <f t="shared" si="0"/>
        <v>0.0029021455862541135</v>
      </c>
      <c r="O8" s="19">
        <v>3</v>
      </c>
    </row>
    <row r="9" spans="1:17" s="226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0.030700858381736935</v>
      </c>
      <c r="N9" s="18">
        <f t="shared" si="0"/>
        <v>0.0030700858381736934</v>
      </c>
      <c r="O9" s="19">
        <v>4</v>
      </c>
      <c r="Q9" s="160"/>
    </row>
    <row r="10" spans="1:18" s="164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0.031126460390026284</v>
      </c>
      <c r="N10" s="18">
        <f t="shared" si="0"/>
        <v>0.0031126460390026285</v>
      </c>
      <c r="O10" s="19">
        <v>2</v>
      </c>
      <c r="P10" s="160"/>
      <c r="Q10" s="160"/>
      <c r="R10" s="160"/>
    </row>
    <row r="11" spans="1:15" s="160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0.0314255320715269</v>
      </c>
      <c r="N11" s="18">
        <f t="shared" si="0"/>
        <v>0.00314255320715269</v>
      </c>
      <c r="O11" s="19">
        <v>5</v>
      </c>
    </row>
    <row r="12" spans="1:15" s="160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0.032058183705470526</v>
      </c>
      <c r="N12" s="18">
        <f t="shared" si="0"/>
        <v>0.0032058183705470527</v>
      </c>
      <c r="O12" s="19">
        <v>6</v>
      </c>
    </row>
    <row r="13" spans="1:15" s="160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0.0326103160405486</v>
      </c>
      <c r="N13" s="18">
        <f t="shared" si="0"/>
        <v>0.00326103160405486</v>
      </c>
      <c r="O13" s="19">
        <v>7</v>
      </c>
    </row>
    <row r="14" spans="1:15" s="160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0.03302441529185715</v>
      </c>
      <c r="N14" s="18">
        <f t="shared" si="0"/>
        <v>0.003302441529185715</v>
      </c>
      <c r="O14" s="19">
        <v>8</v>
      </c>
    </row>
    <row r="15" spans="1:15" s="160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0.03302441529185715</v>
      </c>
      <c r="N15" s="18">
        <f t="shared" si="0"/>
        <v>0.003302441529185715</v>
      </c>
      <c r="O15" s="19">
        <v>1</v>
      </c>
    </row>
    <row r="16" spans="1:15" s="160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0.033139442861665085</v>
      </c>
      <c r="N16" s="18">
        <f t="shared" si="0"/>
        <v>0.0033139442861665085</v>
      </c>
      <c r="O16" s="19">
        <v>3</v>
      </c>
    </row>
    <row r="17" spans="1:15" s="160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0.03330048145939619</v>
      </c>
      <c r="N17" s="18">
        <f t="shared" si="0"/>
        <v>0.003330048145939619</v>
      </c>
      <c r="O17" s="19">
        <v>1</v>
      </c>
    </row>
    <row r="18" spans="1:17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0.03355354211297364</v>
      </c>
      <c r="N18" s="25">
        <f t="shared" si="0"/>
        <v>0.003355354211297364</v>
      </c>
      <c r="O18" s="26">
        <v>1</v>
      </c>
      <c r="Q18" s="160"/>
    </row>
    <row r="19" spans="1:15" s="160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0.03435873510162916</v>
      </c>
      <c r="N19" s="18">
        <f t="shared" si="0"/>
        <v>0.0034358735101629157</v>
      </c>
      <c r="O19" s="19">
        <v>1</v>
      </c>
    </row>
    <row r="20" spans="1:15" s="160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0.03532496668801578</v>
      </c>
      <c r="N20" s="18">
        <f t="shared" si="0"/>
        <v>0.0035324966688015783</v>
      </c>
      <c r="O20" s="19">
        <v>2</v>
      </c>
    </row>
    <row r="21" spans="1:15" s="160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0.03553201631367006</v>
      </c>
      <c r="N21" s="18">
        <f t="shared" si="0"/>
        <v>0.003553201631367006</v>
      </c>
      <c r="O21" s="19">
        <v>9</v>
      </c>
    </row>
    <row r="22" spans="1:15" s="160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0.03632570654534479</v>
      </c>
      <c r="N22" s="18">
        <f t="shared" si="0"/>
        <v>0.003632570654534479</v>
      </c>
      <c r="O22" s="19">
        <v>4</v>
      </c>
    </row>
    <row r="23" spans="1:15" s="160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0.03646373962911432</v>
      </c>
      <c r="N23" s="18">
        <f t="shared" si="0"/>
        <v>0.0036463739629114316</v>
      </c>
      <c r="O23" s="19">
        <v>10</v>
      </c>
    </row>
    <row r="24" spans="1:15" s="160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0.03860325242754183</v>
      </c>
      <c r="N24" s="18">
        <f t="shared" si="0"/>
        <v>0.0038603252427541835</v>
      </c>
      <c r="O24" s="19">
        <v>3</v>
      </c>
    </row>
    <row r="25" spans="1:17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0.03877579378225373</v>
      </c>
      <c r="N25" s="25">
        <f t="shared" si="0"/>
        <v>0.003877579378225373</v>
      </c>
      <c r="O25" s="26">
        <v>1</v>
      </c>
      <c r="Q25" s="160"/>
    </row>
    <row r="26" spans="1:18" s="160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0.03963850055581322</v>
      </c>
      <c r="N26" s="18">
        <f t="shared" si="0"/>
        <v>0.003963850055581322</v>
      </c>
      <c r="O26" s="19">
        <v>2</v>
      </c>
      <c r="P26" s="164"/>
      <c r="R26" s="164"/>
    </row>
    <row r="27" spans="1:17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0.039707517097697986</v>
      </c>
      <c r="N27" s="25">
        <f t="shared" si="0"/>
        <v>0.003970751709769798</v>
      </c>
      <c r="O27" s="26">
        <v>1</v>
      </c>
      <c r="Q27" s="160"/>
    </row>
    <row r="28" spans="1:17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0.03997208050825622</v>
      </c>
      <c r="N28" s="25">
        <f t="shared" si="0"/>
        <v>0.003997208050825622</v>
      </c>
      <c r="O28" s="26">
        <v>2</v>
      </c>
      <c r="Q28" s="160"/>
    </row>
    <row r="29" spans="1:15" s="160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0.04112235620633554</v>
      </c>
      <c r="N29" s="18">
        <f t="shared" si="0"/>
        <v>0.004112235620633554</v>
      </c>
      <c r="O29" s="19">
        <v>4</v>
      </c>
    </row>
    <row r="30" spans="1:17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0.04344591311645576</v>
      </c>
      <c r="N30" s="25">
        <f t="shared" si="0"/>
        <v>0.004344591311645576</v>
      </c>
      <c r="O30" s="26">
        <v>3</v>
      </c>
      <c r="Q30" s="160"/>
    </row>
    <row r="31" spans="1:15" s="160" customFormat="1" ht="12" customHeight="1">
      <c r="A31" s="14">
        <v>27</v>
      </c>
      <c r="B31" s="15">
        <v>794</v>
      </c>
      <c r="C31" s="15" t="s">
        <v>53</v>
      </c>
      <c r="D31" s="16" t="s">
        <v>101</v>
      </c>
      <c r="E31" s="16" t="s">
        <v>16</v>
      </c>
      <c r="F31" s="16" t="s">
        <v>100</v>
      </c>
      <c r="G31" s="16"/>
      <c r="H31" s="16" t="s">
        <v>17</v>
      </c>
      <c r="I31" s="16">
        <v>1975</v>
      </c>
      <c r="J31" s="16" t="s">
        <v>24</v>
      </c>
      <c r="K31" s="16" t="s">
        <v>19</v>
      </c>
      <c r="L31" s="16">
        <v>10</v>
      </c>
      <c r="M31" s="17">
        <v>0.04344591311645576</v>
      </c>
      <c r="N31" s="18">
        <f t="shared" si="0"/>
        <v>0.004344591311645576</v>
      </c>
      <c r="O31" s="19">
        <v>11</v>
      </c>
    </row>
    <row r="32" spans="1:15" s="160" customFormat="1" ht="13.5" thickBot="1">
      <c r="A32" s="28">
        <v>28</v>
      </c>
      <c r="B32" s="29">
        <v>791</v>
      </c>
      <c r="C32" s="29" t="s">
        <v>118</v>
      </c>
      <c r="D32" s="30" t="s">
        <v>119</v>
      </c>
      <c r="E32" s="30" t="s">
        <v>16</v>
      </c>
      <c r="F32" s="30" t="s">
        <v>16</v>
      </c>
      <c r="G32" s="30"/>
      <c r="H32" s="30" t="s">
        <v>17</v>
      </c>
      <c r="I32" s="30">
        <v>1962</v>
      </c>
      <c r="J32" s="30" t="s">
        <v>32</v>
      </c>
      <c r="K32" s="30" t="s">
        <v>19</v>
      </c>
      <c r="L32" s="370"/>
      <c r="M32" s="371"/>
      <c r="N32" s="372">
        <f t="shared" si="0"/>
        <v>0</v>
      </c>
      <c r="O32" s="33" t="s">
        <v>215</v>
      </c>
    </row>
    <row r="33" spans="1:17" s="42" customFormat="1" ht="13.5" thickBot="1">
      <c r="A33" s="39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382">
        <f>SUM(L5:L31)</f>
        <v>270</v>
      </c>
      <c r="M33" s="383">
        <f>SUM(M5:M31)</f>
        <v>0.9342309164660586</v>
      </c>
      <c r="N33" s="384">
        <f>M33/L33</f>
        <v>0.0034601145054298467</v>
      </c>
      <c r="O33" s="2"/>
      <c r="P33" s="227"/>
      <c r="Q33" s="2"/>
    </row>
    <row r="34" spans="1:14" s="42" customFormat="1" ht="12.75">
      <c r="A34" s="41" t="s">
        <v>102</v>
      </c>
      <c r="M34" s="166"/>
      <c r="N34" s="166"/>
    </row>
    <row r="35" s="42" customFormat="1" ht="12.75">
      <c r="A35" s="41" t="s">
        <v>68</v>
      </c>
    </row>
    <row r="36" spans="1:2" s="42" customFormat="1" ht="12.75">
      <c r="A36" s="228" t="s">
        <v>69</v>
      </c>
      <c r="B36" s="229"/>
    </row>
    <row r="37" s="42" customFormat="1" ht="12.75">
      <c r="A37" s="41" t="s">
        <v>103</v>
      </c>
    </row>
    <row r="38" spans="1:15" ht="12.75">
      <c r="A38" s="41" t="s">
        <v>216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ht="12.75">
      <c r="A39" s="41" t="s">
        <v>104</v>
      </c>
    </row>
    <row r="40" ht="12.75">
      <c r="A40" s="41" t="s">
        <v>105</v>
      </c>
    </row>
  </sheetData>
  <sheetProtection/>
  <autoFilter ref="A4:P33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hidden="1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106</v>
      </c>
    </row>
    <row r="2" ht="12.75">
      <c r="A2" s="1" t="s">
        <v>107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60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0.02525546608696938</v>
      </c>
      <c r="N5" s="12">
        <f aca="true" t="shared" si="0" ref="N5:N32">M5/10</f>
        <v>0.002525546608696938</v>
      </c>
      <c r="O5" s="13">
        <v>1</v>
      </c>
    </row>
    <row r="6" spans="1:15" s="160" customFormat="1" ht="12" customHeight="1">
      <c r="A6" s="14">
        <v>2</v>
      </c>
      <c r="B6" s="15">
        <v>798</v>
      </c>
      <c r="C6" s="15" t="s">
        <v>20</v>
      </c>
      <c r="D6" s="16" t="s">
        <v>116</v>
      </c>
      <c r="E6" s="16" t="s">
        <v>16</v>
      </c>
      <c r="F6" s="16" t="s">
        <v>117</v>
      </c>
      <c r="G6" s="16"/>
      <c r="H6" s="16" t="s">
        <v>17</v>
      </c>
      <c r="I6" s="16">
        <v>1954</v>
      </c>
      <c r="J6" s="16" t="s">
        <v>32</v>
      </c>
      <c r="K6" s="16" t="s">
        <v>19</v>
      </c>
      <c r="L6" s="16">
        <v>10</v>
      </c>
      <c r="M6" s="17">
        <v>0.026029535724584635</v>
      </c>
      <c r="N6" s="18">
        <f t="shared" si="0"/>
        <v>0.0026029535724584633</v>
      </c>
      <c r="O6" s="19">
        <v>1</v>
      </c>
    </row>
    <row r="7" spans="1:15" s="160" customFormat="1" ht="12" customHeight="1">
      <c r="A7" s="14">
        <v>3</v>
      </c>
      <c r="B7" s="15">
        <v>787</v>
      </c>
      <c r="C7" s="15" t="s">
        <v>76</v>
      </c>
      <c r="D7" s="16" t="s">
        <v>77</v>
      </c>
      <c r="E7" s="16" t="s">
        <v>16</v>
      </c>
      <c r="F7" s="16" t="s">
        <v>16</v>
      </c>
      <c r="G7" s="16" t="s">
        <v>78</v>
      </c>
      <c r="H7" s="16" t="s">
        <v>17</v>
      </c>
      <c r="I7" s="16">
        <v>1976</v>
      </c>
      <c r="J7" s="16" t="s">
        <v>24</v>
      </c>
      <c r="K7" s="16" t="s">
        <v>19</v>
      </c>
      <c r="L7" s="16">
        <v>10</v>
      </c>
      <c r="M7" s="17">
        <v>0.026156621784491615</v>
      </c>
      <c r="N7" s="18">
        <f t="shared" si="0"/>
        <v>0.0026156621784491616</v>
      </c>
      <c r="O7" s="19">
        <v>2</v>
      </c>
    </row>
    <row r="8" spans="1:15" s="160" customFormat="1" ht="12" customHeight="1">
      <c r="A8" s="14">
        <v>4</v>
      </c>
      <c r="B8" s="15">
        <v>777</v>
      </c>
      <c r="C8" s="15" t="s">
        <v>15</v>
      </c>
      <c r="D8" s="16" t="s">
        <v>25</v>
      </c>
      <c r="E8" s="16" t="s">
        <v>16</v>
      </c>
      <c r="F8" s="16" t="s">
        <v>26</v>
      </c>
      <c r="G8" s="16" t="s">
        <v>27</v>
      </c>
      <c r="H8" s="16" t="s">
        <v>17</v>
      </c>
      <c r="I8" s="16">
        <v>1972</v>
      </c>
      <c r="J8" s="16" t="s">
        <v>28</v>
      </c>
      <c r="K8" s="16" t="s">
        <v>19</v>
      </c>
      <c r="L8" s="16">
        <v>10</v>
      </c>
      <c r="M8" s="17">
        <v>0.02780874056328239</v>
      </c>
      <c r="N8" s="18">
        <f t="shared" si="0"/>
        <v>0.002780874056328239</v>
      </c>
      <c r="O8" s="19">
        <v>1</v>
      </c>
    </row>
    <row r="9" spans="1:16" s="226" customFormat="1" ht="12" customHeight="1">
      <c r="A9" s="14">
        <v>5</v>
      </c>
      <c r="B9" s="15">
        <v>795</v>
      </c>
      <c r="C9" s="15" t="s">
        <v>29</v>
      </c>
      <c r="D9" s="16" t="s">
        <v>70</v>
      </c>
      <c r="E9" s="16" t="s">
        <v>16</v>
      </c>
      <c r="F9" s="16" t="s">
        <v>16</v>
      </c>
      <c r="G9" s="16"/>
      <c r="H9" s="16" t="s">
        <v>17</v>
      </c>
      <c r="I9" s="16">
        <v>1982</v>
      </c>
      <c r="J9" s="16" t="s">
        <v>24</v>
      </c>
      <c r="K9" s="16" t="s">
        <v>19</v>
      </c>
      <c r="L9" s="16">
        <v>10</v>
      </c>
      <c r="M9" s="17">
        <v>0.028293978246563597</v>
      </c>
      <c r="N9" s="18">
        <f t="shared" si="0"/>
        <v>0.0028293978246563597</v>
      </c>
      <c r="O9" s="19">
        <v>3</v>
      </c>
      <c r="P9" s="160"/>
    </row>
    <row r="10" spans="1:18" s="164" customFormat="1" ht="12" customHeight="1">
      <c r="A10" s="14">
        <v>6</v>
      </c>
      <c r="B10" s="15">
        <v>799</v>
      </c>
      <c r="C10" s="15" t="s">
        <v>113</v>
      </c>
      <c r="D10" s="16" t="s">
        <v>114</v>
      </c>
      <c r="E10" s="16" t="s">
        <v>16</v>
      </c>
      <c r="F10" s="16" t="s">
        <v>22</v>
      </c>
      <c r="G10" s="16" t="s">
        <v>115</v>
      </c>
      <c r="H10" s="16" t="s">
        <v>17</v>
      </c>
      <c r="I10" s="16">
        <v>1982</v>
      </c>
      <c r="J10" s="16" t="s">
        <v>24</v>
      </c>
      <c r="K10" s="16" t="s">
        <v>19</v>
      </c>
      <c r="L10" s="16">
        <v>10</v>
      </c>
      <c r="M10" s="17">
        <v>0.029403092951206345</v>
      </c>
      <c r="N10" s="18">
        <f t="shared" si="0"/>
        <v>0.0029403092951206344</v>
      </c>
      <c r="O10" s="19">
        <v>4</v>
      </c>
      <c r="P10" s="160"/>
      <c r="Q10" s="160"/>
      <c r="R10" s="160"/>
    </row>
    <row r="11" spans="1:15" s="160" customFormat="1" ht="12" customHeight="1">
      <c r="A11" s="14">
        <v>7</v>
      </c>
      <c r="B11" s="15">
        <v>802</v>
      </c>
      <c r="C11" s="15" t="s">
        <v>20</v>
      </c>
      <c r="D11" s="16" t="s">
        <v>110</v>
      </c>
      <c r="E11" s="16" t="s">
        <v>16</v>
      </c>
      <c r="F11" s="16" t="s">
        <v>31</v>
      </c>
      <c r="G11" s="16" t="s">
        <v>30</v>
      </c>
      <c r="H11" s="16" t="s">
        <v>17</v>
      </c>
      <c r="I11" s="16">
        <v>1965</v>
      </c>
      <c r="J11" s="16" t="s">
        <v>28</v>
      </c>
      <c r="K11" s="16" t="s">
        <v>19</v>
      </c>
      <c r="L11" s="16">
        <v>10</v>
      </c>
      <c r="M11" s="17">
        <v>0.029819010965447375</v>
      </c>
      <c r="N11" s="18">
        <f t="shared" si="0"/>
        <v>0.0029819010965447374</v>
      </c>
      <c r="O11" s="19">
        <v>2</v>
      </c>
    </row>
    <row r="12" spans="1:15" s="160" customFormat="1" ht="12" customHeight="1">
      <c r="A12" s="14">
        <v>8</v>
      </c>
      <c r="B12" s="15">
        <v>786</v>
      </c>
      <c r="C12" s="15" t="s">
        <v>48</v>
      </c>
      <c r="D12" s="16" t="s">
        <v>49</v>
      </c>
      <c r="E12" s="16" t="s">
        <v>16</v>
      </c>
      <c r="F12" s="16" t="s">
        <v>22</v>
      </c>
      <c r="G12" s="16" t="s">
        <v>71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0.030604633881235993</v>
      </c>
      <c r="N12" s="18">
        <f t="shared" si="0"/>
        <v>0.0030604633881235995</v>
      </c>
      <c r="O12" s="19">
        <v>5</v>
      </c>
    </row>
    <row r="13" spans="1:15" s="160" customFormat="1" ht="12" customHeight="1">
      <c r="A13" s="14">
        <v>9</v>
      </c>
      <c r="B13" s="15">
        <v>779</v>
      </c>
      <c r="C13" s="15" t="s">
        <v>33</v>
      </c>
      <c r="D13" s="16" t="s">
        <v>34</v>
      </c>
      <c r="E13" s="16" t="s">
        <v>16</v>
      </c>
      <c r="F13" s="16" t="s">
        <v>22</v>
      </c>
      <c r="G13" s="16" t="s">
        <v>27</v>
      </c>
      <c r="H13" s="16" t="s">
        <v>17</v>
      </c>
      <c r="I13" s="16">
        <v>1972</v>
      </c>
      <c r="J13" s="16" t="s">
        <v>28</v>
      </c>
      <c r="K13" s="16" t="s">
        <v>19</v>
      </c>
      <c r="L13" s="16">
        <v>10</v>
      </c>
      <c r="M13" s="17">
        <v>0.03090501911374341</v>
      </c>
      <c r="N13" s="18">
        <f t="shared" si="0"/>
        <v>0.003090501911374341</v>
      </c>
      <c r="O13" s="19">
        <v>3</v>
      </c>
    </row>
    <row r="14" spans="1:15" s="160" customFormat="1" ht="12" customHeight="1">
      <c r="A14" s="14">
        <v>10</v>
      </c>
      <c r="B14" s="15">
        <v>778</v>
      </c>
      <c r="C14" s="15" t="s">
        <v>81</v>
      </c>
      <c r="D14" s="16" t="s">
        <v>82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0.031586662525971775</v>
      </c>
      <c r="N14" s="18">
        <f t="shared" si="0"/>
        <v>0.0031586662525971776</v>
      </c>
      <c r="O14" s="19">
        <v>6</v>
      </c>
    </row>
    <row r="15" spans="1:15" s="160" customFormat="1" ht="12" customHeight="1">
      <c r="A15" s="14">
        <v>11</v>
      </c>
      <c r="B15" s="15">
        <v>781</v>
      </c>
      <c r="C15" s="15" t="s">
        <v>15</v>
      </c>
      <c r="D15" s="16" t="s">
        <v>41</v>
      </c>
      <c r="E15" s="16" t="s">
        <v>16</v>
      </c>
      <c r="F15" s="16" t="s">
        <v>31</v>
      </c>
      <c r="G15" s="16" t="s">
        <v>83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0.03210656004377306</v>
      </c>
      <c r="N15" s="18">
        <f t="shared" si="0"/>
        <v>0.003210656004377306</v>
      </c>
      <c r="O15" s="19">
        <v>7</v>
      </c>
    </row>
    <row r="16" spans="1:15" s="160" customFormat="1" ht="12" customHeight="1">
      <c r="A16" s="14">
        <v>12</v>
      </c>
      <c r="B16" s="15">
        <v>784</v>
      </c>
      <c r="C16" s="15" t="s">
        <v>33</v>
      </c>
      <c r="D16" s="16" t="s">
        <v>35</v>
      </c>
      <c r="E16" s="16" t="s">
        <v>16</v>
      </c>
      <c r="F16" s="16" t="s">
        <v>36</v>
      </c>
      <c r="G16" s="16"/>
      <c r="H16" s="16" t="s">
        <v>17</v>
      </c>
      <c r="I16" s="16">
        <v>1974</v>
      </c>
      <c r="J16" s="16" t="s">
        <v>24</v>
      </c>
      <c r="K16" s="16" t="s">
        <v>19</v>
      </c>
      <c r="L16" s="16">
        <v>10</v>
      </c>
      <c r="M16" s="17">
        <v>0.03212966660011979</v>
      </c>
      <c r="N16" s="18">
        <f t="shared" si="0"/>
        <v>0.003212966660011979</v>
      </c>
      <c r="O16" s="19">
        <v>8</v>
      </c>
    </row>
    <row r="17" spans="1:15" s="160" customFormat="1" ht="12" customHeight="1">
      <c r="A17" s="14">
        <v>13</v>
      </c>
      <c r="B17" s="15">
        <v>783</v>
      </c>
      <c r="C17" s="15" t="s">
        <v>29</v>
      </c>
      <c r="D17" s="16" t="s">
        <v>86</v>
      </c>
      <c r="E17" s="16" t="s">
        <v>16</v>
      </c>
      <c r="F17" s="16" t="s">
        <v>87</v>
      </c>
      <c r="G17" s="16" t="s">
        <v>88</v>
      </c>
      <c r="H17" s="16" t="s">
        <v>17</v>
      </c>
      <c r="I17" s="16">
        <v>1972</v>
      </c>
      <c r="J17" s="16" t="s">
        <v>28</v>
      </c>
      <c r="K17" s="16" t="s">
        <v>19</v>
      </c>
      <c r="L17" s="16">
        <v>10</v>
      </c>
      <c r="M17" s="17">
        <v>0.032372285441760386</v>
      </c>
      <c r="N17" s="18">
        <f t="shared" si="0"/>
        <v>0.0032372285441760384</v>
      </c>
      <c r="O17" s="19">
        <v>4</v>
      </c>
    </row>
    <row r="18" spans="1:15" s="160" customFormat="1" ht="12" customHeight="1">
      <c r="A18" s="14">
        <v>14</v>
      </c>
      <c r="B18" s="15">
        <v>782</v>
      </c>
      <c r="C18" s="15" t="s">
        <v>84</v>
      </c>
      <c r="D18" s="16" t="s">
        <v>85</v>
      </c>
      <c r="E18" s="16" t="s">
        <v>16</v>
      </c>
      <c r="F18" s="16" t="s">
        <v>31</v>
      </c>
      <c r="G18" s="16"/>
      <c r="H18" s="16" t="s">
        <v>17</v>
      </c>
      <c r="I18" s="16">
        <v>1984</v>
      </c>
      <c r="J18" s="16" t="s">
        <v>18</v>
      </c>
      <c r="K18" s="16" t="s">
        <v>19</v>
      </c>
      <c r="L18" s="16">
        <v>10</v>
      </c>
      <c r="M18" s="17">
        <v>0.03270733050878788</v>
      </c>
      <c r="N18" s="18">
        <f t="shared" si="0"/>
        <v>0.003270733050878788</v>
      </c>
      <c r="O18" s="19">
        <v>1</v>
      </c>
    </row>
    <row r="19" spans="1:16" s="233" customFormat="1" ht="12" customHeight="1">
      <c r="A19" s="376">
        <v>15</v>
      </c>
      <c r="B19" s="377">
        <v>788</v>
      </c>
      <c r="C19" s="377" t="s">
        <v>50</v>
      </c>
      <c r="D19" s="378" t="s">
        <v>51</v>
      </c>
      <c r="E19" s="378" t="s">
        <v>16</v>
      </c>
      <c r="F19" s="378" t="s">
        <v>52</v>
      </c>
      <c r="G19" s="378" t="s">
        <v>71</v>
      </c>
      <c r="H19" s="378" t="s">
        <v>46</v>
      </c>
      <c r="I19" s="378">
        <v>1974</v>
      </c>
      <c r="J19" s="378" t="s">
        <v>47</v>
      </c>
      <c r="K19" s="378" t="s">
        <v>19</v>
      </c>
      <c r="L19" s="378">
        <v>10</v>
      </c>
      <c r="M19" s="379">
        <v>0.03386265832612408</v>
      </c>
      <c r="N19" s="380">
        <f t="shared" si="0"/>
        <v>0.003386265832612408</v>
      </c>
      <c r="O19" s="381">
        <v>1</v>
      </c>
      <c r="P19" s="160"/>
    </row>
    <row r="20" spans="1:15" s="160" customFormat="1" ht="12" customHeight="1">
      <c r="A20" s="14">
        <v>16</v>
      </c>
      <c r="B20" s="15">
        <v>792</v>
      </c>
      <c r="C20" s="15" t="s">
        <v>20</v>
      </c>
      <c r="D20" s="16" t="s">
        <v>45</v>
      </c>
      <c r="E20" s="16" t="s">
        <v>16</v>
      </c>
      <c r="F20" s="16" t="s">
        <v>16</v>
      </c>
      <c r="G20" s="16"/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0.0340706173332446</v>
      </c>
      <c r="N20" s="18">
        <f t="shared" si="0"/>
        <v>0.0034070617333244605</v>
      </c>
      <c r="O20" s="19">
        <v>5</v>
      </c>
    </row>
    <row r="21" spans="1:15" s="160" customFormat="1" ht="12" customHeight="1">
      <c r="A21" s="14">
        <v>17</v>
      </c>
      <c r="B21" s="15">
        <v>780</v>
      </c>
      <c r="C21" s="15" t="s">
        <v>39</v>
      </c>
      <c r="D21" s="16" t="s">
        <v>40</v>
      </c>
      <c r="E21" s="16" t="s">
        <v>16</v>
      </c>
      <c r="F21" s="16" t="s">
        <v>31</v>
      </c>
      <c r="G21" s="16" t="s">
        <v>93</v>
      </c>
      <c r="H21" s="16" t="s">
        <v>17</v>
      </c>
      <c r="I21" s="16">
        <v>1958</v>
      </c>
      <c r="J21" s="16" t="s">
        <v>32</v>
      </c>
      <c r="K21" s="16" t="s">
        <v>19</v>
      </c>
      <c r="L21" s="16">
        <v>10</v>
      </c>
      <c r="M21" s="17">
        <v>0.03427857634036512</v>
      </c>
      <c r="N21" s="18">
        <f t="shared" si="0"/>
        <v>0.0034278576340365124</v>
      </c>
      <c r="O21" s="19">
        <v>2</v>
      </c>
    </row>
    <row r="22" spans="1:15" s="160" customFormat="1" ht="12" customHeight="1">
      <c r="A22" s="14">
        <v>18</v>
      </c>
      <c r="B22" s="15">
        <v>797</v>
      </c>
      <c r="C22" s="15" t="s">
        <v>42</v>
      </c>
      <c r="D22" s="16" t="s">
        <v>41</v>
      </c>
      <c r="E22" s="16" t="s">
        <v>16</v>
      </c>
      <c r="F22" s="16" t="s">
        <v>16</v>
      </c>
      <c r="G22" s="16"/>
      <c r="H22" s="16" t="s">
        <v>17</v>
      </c>
      <c r="I22" s="16">
        <v>1976</v>
      </c>
      <c r="J22" s="16" t="s">
        <v>24</v>
      </c>
      <c r="K22" s="16" t="s">
        <v>19</v>
      </c>
      <c r="L22" s="16">
        <v>10</v>
      </c>
      <c r="M22" s="17">
        <v>0.03564186316482184</v>
      </c>
      <c r="N22" s="18">
        <f t="shared" si="0"/>
        <v>0.0035641863164821838</v>
      </c>
      <c r="O22" s="19">
        <v>9</v>
      </c>
    </row>
    <row r="23" spans="1:15" s="160" customFormat="1" ht="12" customHeight="1">
      <c r="A23" s="14">
        <v>19</v>
      </c>
      <c r="B23" s="15">
        <v>791</v>
      </c>
      <c r="C23" s="15" t="s">
        <v>118</v>
      </c>
      <c r="D23" s="16" t="s">
        <v>119</v>
      </c>
      <c r="E23" s="16" t="s">
        <v>16</v>
      </c>
      <c r="F23" s="16" t="s">
        <v>16</v>
      </c>
      <c r="G23" s="16"/>
      <c r="H23" s="16" t="s">
        <v>17</v>
      </c>
      <c r="I23" s="16">
        <v>1962</v>
      </c>
      <c r="J23" s="16" t="s">
        <v>32</v>
      </c>
      <c r="K23" s="16" t="s">
        <v>19</v>
      </c>
      <c r="L23" s="16">
        <v>10</v>
      </c>
      <c r="M23" s="17">
        <v>0.03775611307054708</v>
      </c>
      <c r="N23" s="18">
        <f t="shared" si="0"/>
        <v>0.0037756113070547084</v>
      </c>
      <c r="O23" s="19">
        <v>3</v>
      </c>
    </row>
    <row r="24" spans="1:16" s="233" customFormat="1" ht="12" customHeight="1">
      <c r="A24" s="376">
        <v>20</v>
      </c>
      <c r="B24" s="377">
        <v>796</v>
      </c>
      <c r="C24" s="377" t="s">
        <v>60</v>
      </c>
      <c r="D24" s="378" t="s">
        <v>61</v>
      </c>
      <c r="E24" s="378" t="s">
        <v>16</v>
      </c>
      <c r="F24" s="378" t="s">
        <v>16</v>
      </c>
      <c r="G24" s="378"/>
      <c r="H24" s="378" t="s">
        <v>46</v>
      </c>
      <c r="I24" s="378">
        <v>1954</v>
      </c>
      <c r="J24" s="378" t="s">
        <v>62</v>
      </c>
      <c r="K24" s="378" t="s">
        <v>19</v>
      </c>
      <c r="L24" s="378">
        <v>10</v>
      </c>
      <c r="M24" s="379">
        <v>0.03791785896497416</v>
      </c>
      <c r="N24" s="380">
        <f t="shared" si="0"/>
        <v>0.003791785896497416</v>
      </c>
      <c r="O24" s="381">
        <v>1</v>
      </c>
      <c r="P24" s="160"/>
    </row>
    <row r="25" spans="1:15" s="160" customFormat="1" ht="12" customHeight="1">
      <c r="A25" s="14">
        <v>21</v>
      </c>
      <c r="B25" s="15">
        <v>790</v>
      </c>
      <c r="C25" s="15" t="s">
        <v>53</v>
      </c>
      <c r="D25" s="16" t="s">
        <v>54</v>
      </c>
      <c r="E25" s="16" t="s">
        <v>16</v>
      </c>
      <c r="F25" s="16" t="s">
        <v>16</v>
      </c>
      <c r="G25" s="16"/>
      <c r="H25" s="16" t="s">
        <v>17</v>
      </c>
      <c r="I25" s="16">
        <v>1959</v>
      </c>
      <c r="J25" s="16" t="s">
        <v>32</v>
      </c>
      <c r="K25" s="16" t="s">
        <v>19</v>
      </c>
      <c r="L25" s="16">
        <v>10</v>
      </c>
      <c r="M25" s="17">
        <v>0.03791785896497416</v>
      </c>
      <c r="N25" s="18">
        <f t="shared" si="0"/>
        <v>0.003791785896497416</v>
      </c>
      <c r="O25" s="19">
        <v>4</v>
      </c>
    </row>
    <row r="26" spans="1:16" s="233" customFormat="1" ht="12" customHeight="1">
      <c r="A26" s="376">
        <v>22</v>
      </c>
      <c r="B26" s="377">
        <v>801</v>
      </c>
      <c r="C26" s="377" t="s">
        <v>111</v>
      </c>
      <c r="D26" s="378" t="s">
        <v>112</v>
      </c>
      <c r="E26" s="378" t="s">
        <v>16</v>
      </c>
      <c r="F26" s="378" t="s">
        <v>22</v>
      </c>
      <c r="G26" s="378" t="s">
        <v>115</v>
      </c>
      <c r="H26" s="378" t="s">
        <v>46</v>
      </c>
      <c r="I26" s="378">
        <v>1974</v>
      </c>
      <c r="J26" s="378" t="s">
        <v>47</v>
      </c>
      <c r="K26" s="378" t="s">
        <v>19</v>
      </c>
      <c r="L26" s="378">
        <v>10</v>
      </c>
      <c r="M26" s="379">
        <v>0.03814892452844139</v>
      </c>
      <c r="N26" s="380">
        <f t="shared" si="0"/>
        <v>0.0038148924528441388</v>
      </c>
      <c r="O26" s="381">
        <v>2</v>
      </c>
      <c r="P26" s="160"/>
    </row>
    <row r="27" spans="1:16" s="233" customFormat="1" ht="12" customHeight="1">
      <c r="A27" s="376">
        <v>23</v>
      </c>
      <c r="B27" s="377">
        <v>773</v>
      </c>
      <c r="C27" s="377" t="s">
        <v>55</v>
      </c>
      <c r="D27" s="378" t="s">
        <v>56</v>
      </c>
      <c r="E27" s="378" t="s">
        <v>16</v>
      </c>
      <c r="F27" s="378" t="s">
        <v>57</v>
      </c>
      <c r="G27" s="378" t="s">
        <v>58</v>
      </c>
      <c r="H27" s="378" t="s">
        <v>46</v>
      </c>
      <c r="I27" s="378">
        <v>1967</v>
      </c>
      <c r="J27" s="378" t="s">
        <v>59</v>
      </c>
      <c r="K27" s="378" t="s">
        <v>19</v>
      </c>
      <c r="L27" s="378">
        <v>10</v>
      </c>
      <c r="M27" s="379">
        <v>0.038379990091908636</v>
      </c>
      <c r="N27" s="380">
        <f t="shared" si="0"/>
        <v>0.0038379990091908637</v>
      </c>
      <c r="O27" s="381">
        <v>1</v>
      </c>
      <c r="P27" s="160"/>
    </row>
    <row r="28" spans="1:16" s="233" customFormat="1" ht="12" customHeight="1">
      <c r="A28" s="376">
        <v>24</v>
      </c>
      <c r="B28" s="377">
        <v>772</v>
      </c>
      <c r="C28" s="377" t="s">
        <v>95</v>
      </c>
      <c r="D28" s="378" t="s">
        <v>96</v>
      </c>
      <c r="E28" s="378" t="s">
        <v>16</v>
      </c>
      <c r="F28" s="378" t="s">
        <v>97</v>
      </c>
      <c r="G28" s="378"/>
      <c r="H28" s="378" t="s">
        <v>46</v>
      </c>
      <c r="I28" s="378">
        <v>1977</v>
      </c>
      <c r="J28" s="378" t="s">
        <v>47</v>
      </c>
      <c r="K28" s="378" t="s">
        <v>19</v>
      </c>
      <c r="L28" s="378">
        <v>10</v>
      </c>
      <c r="M28" s="379">
        <v>0.03881901466249639</v>
      </c>
      <c r="N28" s="380">
        <f t="shared" si="0"/>
        <v>0.003881901466249639</v>
      </c>
      <c r="O28" s="381">
        <v>3</v>
      </c>
      <c r="P28" s="160"/>
    </row>
    <row r="29" spans="1:15" s="160" customFormat="1" ht="12" customHeight="1">
      <c r="A29" s="14">
        <v>25</v>
      </c>
      <c r="B29" s="15">
        <v>771</v>
      </c>
      <c r="C29" s="15" t="s">
        <v>89</v>
      </c>
      <c r="D29" s="16" t="s">
        <v>90</v>
      </c>
      <c r="E29" s="16" t="s">
        <v>16</v>
      </c>
      <c r="F29" s="16" t="s">
        <v>91</v>
      </c>
      <c r="G29" s="16" t="s">
        <v>92</v>
      </c>
      <c r="H29" s="16" t="s">
        <v>17</v>
      </c>
      <c r="I29" s="16">
        <v>1952</v>
      </c>
      <c r="J29" s="16" t="s">
        <v>65</v>
      </c>
      <c r="K29" s="16" t="s">
        <v>19</v>
      </c>
      <c r="L29" s="16">
        <v>10</v>
      </c>
      <c r="M29" s="17">
        <v>0.03881901466249639</v>
      </c>
      <c r="N29" s="18">
        <f t="shared" si="0"/>
        <v>0.003881901466249639</v>
      </c>
      <c r="O29" s="19">
        <v>1</v>
      </c>
    </row>
    <row r="30" spans="1:15" s="160" customFormat="1" ht="12" customHeight="1">
      <c r="A30" s="14">
        <v>26</v>
      </c>
      <c r="B30" s="15">
        <v>775</v>
      </c>
      <c r="C30" s="15" t="s">
        <v>63</v>
      </c>
      <c r="D30" s="16" t="s">
        <v>64</v>
      </c>
      <c r="E30" s="16" t="s">
        <v>16</v>
      </c>
      <c r="F30" s="16" t="s">
        <v>94</v>
      </c>
      <c r="G30" s="16" t="s">
        <v>30</v>
      </c>
      <c r="H30" s="16" t="s">
        <v>17</v>
      </c>
      <c r="I30" s="16">
        <v>1949</v>
      </c>
      <c r="J30" s="16" t="s">
        <v>65</v>
      </c>
      <c r="K30" s="16" t="s">
        <v>19</v>
      </c>
      <c r="L30" s="16">
        <v>10</v>
      </c>
      <c r="M30" s="17">
        <v>0.03905008022596363</v>
      </c>
      <c r="N30" s="18">
        <f t="shared" si="0"/>
        <v>0.003905008022596363</v>
      </c>
      <c r="O30" s="19">
        <v>2</v>
      </c>
    </row>
    <row r="31" spans="1:15" s="160" customFormat="1" ht="12" customHeight="1">
      <c r="A31" s="14">
        <v>27</v>
      </c>
      <c r="B31" s="15">
        <v>803</v>
      </c>
      <c r="C31" s="15" t="s">
        <v>53</v>
      </c>
      <c r="D31" s="16" t="s">
        <v>109</v>
      </c>
      <c r="E31" s="16" t="s">
        <v>16</v>
      </c>
      <c r="F31" s="16" t="s">
        <v>16</v>
      </c>
      <c r="G31" s="16"/>
      <c r="H31" s="16" t="s">
        <v>17</v>
      </c>
      <c r="I31" s="16">
        <v>1982</v>
      </c>
      <c r="J31" s="16" t="s">
        <v>24</v>
      </c>
      <c r="K31" s="16" t="s">
        <v>19</v>
      </c>
      <c r="L31" s="16">
        <v>10</v>
      </c>
      <c r="M31" s="17">
        <v>0.039362018736644404</v>
      </c>
      <c r="N31" s="18">
        <f t="shared" si="0"/>
        <v>0.0039362018736644406</v>
      </c>
      <c r="O31" s="19">
        <v>10</v>
      </c>
    </row>
    <row r="32" spans="1:18" s="160" customFormat="1" ht="12" customHeight="1" thickBot="1">
      <c r="A32" s="28">
        <v>28</v>
      </c>
      <c r="B32" s="29">
        <v>774</v>
      </c>
      <c r="C32" s="29" t="s">
        <v>66</v>
      </c>
      <c r="D32" s="30" t="s">
        <v>56</v>
      </c>
      <c r="E32" s="30" t="s">
        <v>16</v>
      </c>
      <c r="F32" s="30" t="s">
        <v>57</v>
      </c>
      <c r="G32" s="30" t="s">
        <v>58</v>
      </c>
      <c r="H32" s="30" t="s">
        <v>17</v>
      </c>
      <c r="I32" s="30">
        <v>1963</v>
      </c>
      <c r="J32" s="30" t="s">
        <v>32</v>
      </c>
      <c r="K32" s="30" t="s">
        <v>19</v>
      </c>
      <c r="L32" s="30">
        <v>10</v>
      </c>
      <c r="M32" s="31">
        <v>0.04196150632565086</v>
      </c>
      <c r="N32" s="32">
        <f t="shared" si="0"/>
        <v>0.004196150632565086</v>
      </c>
      <c r="O32" s="33">
        <v>5</v>
      </c>
      <c r="Q32" s="164"/>
      <c r="R32" s="164"/>
    </row>
    <row r="33" spans="1:15" s="160" customFormat="1" ht="13.5" thickBot="1">
      <c r="A33" s="230"/>
      <c r="B33" s="231"/>
      <c r="C33" s="231"/>
      <c r="D33" s="232"/>
      <c r="E33" s="232"/>
      <c r="F33" s="232"/>
      <c r="G33" s="232"/>
      <c r="H33" s="232"/>
      <c r="I33" s="232"/>
      <c r="J33" s="232"/>
      <c r="K33" s="232"/>
      <c r="L33" s="373">
        <f>SUM(L2:L32)</f>
        <v>280</v>
      </c>
      <c r="M33" s="374">
        <f>SUM(M2:M32)</f>
        <v>0.9411646998365902</v>
      </c>
      <c r="N33" s="375">
        <f>M33/L33</f>
        <v>0.0033613024994163937</v>
      </c>
      <c r="O33" s="232"/>
    </row>
    <row r="34" spans="1:17" s="42" customFormat="1" ht="12.75">
      <c r="A34" s="39" t="s">
        <v>67</v>
      </c>
      <c r="B34" s="2"/>
      <c r="H34" s="36"/>
      <c r="I34" s="36"/>
      <c r="J34" s="36"/>
      <c r="K34" s="36"/>
      <c r="L34" s="36"/>
      <c r="M34" s="37"/>
      <c r="N34" s="38"/>
      <c r="O34" s="36"/>
      <c r="P34" s="227"/>
      <c r="Q34" s="2"/>
    </row>
    <row r="35" spans="1:15" s="42" customFormat="1" ht="12.75">
      <c r="A35" s="41" t="s">
        <v>120</v>
      </c>
      <c r="H35" s="232"/>
      <c r="I35" s="2"/>
      <c r="J35" s="2"/>
      <c r="K35" s="2"/>
      <c r="L35" s="2"/>
      <c r="M35" s="166"/>
      <c r="N35" s="2"/>
      <c r="O35" s="2"/>
    </row>
    <row r="36" s="42" customFormat="1" ht="12.75">
      <c r="A36" s="41" t="s">
        <v>68</v>
      </c>
    </row>
    <row r="37" spans="1:2" s="42" customFormat="1" ht="12.75">
      <c r="A37" s="228" t="s">
        <v>69</v>
      </c>
      <c r="B37" s="229"/>
    </row>
    <row r="38" s="42" customFormat="1" ht="12.75">
      <c r="A38" s="41" t="s">
        <v>121</v>
      </c>
    </row>
    <row r="39" spans="1:2" ht="12.75">
      <c r="A39" s="41" t="s">
        <v>214</v>
      </c>
      <c r="B39" s="42"/>
    </row>
    <row r="40" ht="12.75">
      <c r="A40" s="41" t="s">
        <v>108</v>
      </c>
    </row>
    <row r="41" ht="12.75">
      <c r="A41" s="41" t="s">
        <v>122</v>
      </c>
    </row>
  </sheetData>
  <sheetProtection/>
  <autoFilter ref="A4:R4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4">
      <selection activeCell="M5" sqref="M5:M35"/>
    </sheetView>
  </sheetViews>
  <sheetFormatPr defaultColWidth="9.140625" defaultRowHeight="12.75"/>
  <cols>
    <col min="1" max="1" width="4.140625" style="2" customWidth="1"/>
    <col min="2" max="2" width="10.140625" style="356" customWidth="1"/>
    <col min="3" max="3" width="12.140625" style="359" customWidth="1"/>
    <col min="4" max="4" width="15.28125" style="2" customWidth="1"/>
    <col min="5" max="5" width="13.28125" style="2" customWidth="1"/>
    <col min="6" max="6" width="17.281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360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8" s="161" customFormat="1" ht="12" customHeight="1">
      <c r="A5" s="8">
        <v>1</v>
      </c>
      <c r="B5" s="9">
        <v>770</v>
      </c>
      <c r="C5" s="361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0.025069444444444446</v>
      </c>
      <c r="N5" s="12">
        <f>M5/10</f>
        <v>0.0025069444444444445</v>
      </c>
      <c r="O5" s="13">
        <v>1</v>
      </c>
      <c r="P5" s="160"/>
      <c r="R5" s="160"/>
    </row>
    <row r="6" spans="1:15" s="160" customFormat="1" ht="12" customHeight="1">
      <c r="A6" s="14">
        <f>A5+1</f>
        <v>2</v>
      </c>
      <c r="B6" s="15">
        <v>787</v>
      </c>
      <c r="C6" s="362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0.02613425925925926</v>
      </c>
      <c r="N6" s="18">
        <f aca="true" t="shared" si="0" ref="N6:N34">M6/10</f>
        <v>0.002613425925925926</v>
      </c>
      <c r="O6" s="19">
        <v>2</v>
      </c>
    </row>
    <row r="7" spans="1:15" s="160" customFormat="1" ht="12" customHeight="1">
      <c r="A7" s="14">
        <f aca="true" t="shared" si="1" ref="A7:A35">A6+1</f>
        <v>3</v>
      </c>
      <c r="B7" s="15">
        <v>805</v>
      </c>
      <c r="C7" s="362" t="s">
        <v>191</v>
      </c>
      <c r="D7" s="16" t="s">
        <v>192</v>
      </c>
      <c r="E7" s="16" t="s">
        <v>16</v>
      </c>
      <c r="F7" s="16" t="s">
        <v>193</v>
      </c>
      <c r="G7" s="16" t="s">
        <v>194</v>
      </c>
      <c r="H7" s="16" t="s">
        <v>17</v>
      </c>
      <c r="I7" s="16">
        <v>1970</v>
      </c>
      <c r="J7" s="16" t="s">
        <v>28</v>
      </c>
      <c r="K7" s="16" t="s">
        <v>19</v>
      </c>
      <c r="L7" s="16">
        <v>10</v>
      </c>
      <c r="M7" s="17">
        <v>0.026782407407407408</v>
      </c>
      <c r="N7" s="18">
        <f t="shared" si="0"/>
        <v>0.0026782407407407406</v>
      </c>
      <c r="O7" s="19">
        <v>1</v>
      </c>
    </row>
    <row r="8" spans="1:15" s="160" customFormat="1" ht="12" customHeight="1">
      <c r="A8" s="14">
        <f t="shared" si="1"/>
        <v>4</v>
      </c>
      <c r="B8" s="15">
        <v>795</v>
      </c>
      <c r="C8" s="362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0.027488425925925927</v>
      </c>
      <c r="N8" s="18">
        <f t="shared" si="0"/>
        <v>0.0027488425925925927</v>
      </c>
      <c r="O8" s="19">
        <v>3</v>
      </c>
    </row>
    <row r="9" spans="1:15" s="160" customFormat="1" ht="12" customHeight="1">
      <c r="A9" s="14">
        <f t="shared" si="1"/>
        <v>5</v>
      </c>
      <c r="B9" s="15">
        <v>804</v>
      </c>
      <c r="C9" s="362" t="s">
        <v>42</v>
      </c>
      <c r="D9" s="16" t="s">
        <v>188</v>
      </c>
      <c r="E9" s="16" t="s">
        <v>16</v>
      </c>
      <c r="F9" s="16" t="s">
        <v>189</v>
      </c>
      <c r="G9" s="16" t="s">
        <v>190</v>
      </c>
      <c r="H9" s="16" t="s">
        <v>17</v>
      </c>
      <c r="I9" s="16">
        <v>1973</v>
      </c>
      <c r="J9" s="16" t="s">
        <v>28</v>
      </c>
      <c r="K9" s="16" t="s">
        <v>19</v>
      </c>
      <c r="L9" s="16">
        <v>10</v>
      </c>
      <c r="M9" s="17">
        <v>0.028287037037037038</v>
      </c>
      <c r="N9" s="18">
        <f t="shared" si="0"/>
        <v>0.002828703703703704</v>
      </c>
      <c r="O9" s="19">
        <v>2</v>
      </c>
    </row>
    <row r="10" spans="1:15" s="160" customFormat="1" ht="12" customHeight="1">
      <c r="A10" s="14">
        <f t="shared" si="1"/>
        <v>6</v>
      </c>
      <c r="B10" s="15">
        <v>810</v>
      </c>
      <c r="C10" s="362" t="s">
        <v>206</v>
      </c>
      <c r="D10" s="16" t="s">
        <v>207</v>
      </c>
      <c r="E10" s="16" t="s">
        <v>16</v>
      </c>
      <c r="F10" s="16" t="s">
        <v>193</v>
      </c>
      <c r="G10" s="16" t="s">
        <v>194</v>
      </c>
      <c r="H10" s="16" t="s">
        <v>17</v>
      </c>
      <c r="I10" s="16">
        <v>1979</v>
      </c>
      <c r="J10" s="16" t="s">
        <v>24</v>
      </c>
      <c r="K10" s="16" t="s">
        <v>19</v>
      </c>
      <c r="L10" s="16">
        <v>10</v>
      </c>
      <c r="M10" s="17">
        <v>0.02837962962962963</v>
      </c>
      <c r="N10" s="18">
        <f t="shared" si="0"/>
        <v>0.002837962962962963</v>
      </c>
      <c r="O10" s="19">
        <v>4</v>
      </c>
    </row>
    <row r="11" spans="1:15" s="160" customFormat="1" ht="12" customHeight="1">
      <c r="A11" s="14">
        <f t="shared" si="1"/>
        <v>7</v>
      </c>
      <c r="B11" s="15">
        <v>777</v>
      </c>
      <c r="C11" s="362" t="s">
        <v>15</v>
      </c>
      <c r="D11" s="16" t="s">
        <v>25</v>
      </c>
      <c r="E11" s="16" t="s">
        <v>16</v>
      </c>
      <c r="F11" s="16" t="s">
        <v>26</v>
      </c>
      <c r="G11" s="16" t="s">
        <v>27</v>
      </c>
      <c r="H11" s="16" t="s">
        <v>17</v>
      </c>
      <c r="I11" s="16">
        <v>1972</v>
      </c>
      <c r="J11" s="16" t="s">
        <v>28</v>
      </c>
      <c r="K11" s="16" t="s">
        <v>19</v>
      </c>
      <c r="L11" s="16">
        <v>10</v>
      </c>
      <c r="M11" s="17">
        <v>0.029166666666666664</v>
      </c>
      <c r="N11" s="18">
        <f t="shared" si="0"/>
        <v>0.0029166666666666664</v>
      </c>
      <c r="O11" s="19">
        <v>3</v>
      </c>
    </row>
    <row r="12" spans="1:15" s="160" customFormat="1" ht="12" customHeight="1">
      <c r="A12" s="14">
        <f t="shared" si="1"/>
        <v>8</v>
      </c>
      <c r="B12" s="15">
        <v>802</v>
      </c>
      <c r="C12" s="362" t="s">
        <v>20</v>
      </c>
      <c r="D12" s="16" t="s">
        <v>110</v>
      </c>
      <c r="E12" s="16" t="s">
        <v>16</v>
      </c>
      <c r="F12" s="16" t="s">
        <v>31</v>
      </c>
      <c r="G12" s="16" t="s">
        <v>30</v>
      </c>
      <c r="H12" s="16" t="s">
        <v>17</v>
      </c>
      <c r="I12" s="16">
        <v>1965</v>
      </c>
      <c r="J12" s="16" t="s">
        <v>28</v>
      </c>
      <c r="K12" s="16" t="s">
        <v>19</v>
      </c>
      <c r="L12" s="16">
        <v>10</v>
      </c>
      <c r="M12" s="17">
        <v>0.029305555555555557</v>
      </c>
      <c r="N12" s="18">
        <f t="shared" si="0"/>
        <v>0.0029305555555555556</v>
      </c>
      <c r="O12" s="19">
        <v>4</v>
      </c>
    </row>
    <row r="13" spans="1:15" s="160" customFormat="1" ht="12" customHeight="1">
      <c r="A13" s="14">
        <f t="shared" si="1"/>
        <v>9</v>
      </c>
      <c r="B13" s="15">
        <v>806</v>
      </c>
      <c r="C13" s="362" t="s">
        <v>76</v>
      </c>
      <c r="D13" s="16" t="s">
        <v>195</v>
      </c>
      <c r="E13" s="16" t="s">
        <v>16</v>
      </c>
      <c r="F13" s="16" t="s">
        <v>196</v>
      </c>
      <c r="G13" s="16"/>
      <c r="H13" s="16" t="s">
        <v>17</v>
      </c>
      <c r="I13" s="16">
        <v>1977</v>
      </c>
      <c r="J13" s="16" t="s">
        <v>24</v>
      </c>
      <c r="K13" s="16" t="s">
        <v>19</v>
      </c>
      <c r="L13" s="16">
        <v>10</v>
      </c>
      <c r="M13" s="17">
        <v>0.02991898148148148</v>
      </c>
      <c r="N13" s="18">
        <f t="shared" si="0"/>
        <v>0.002991898148148148</v>
      </c>
      <c r="O13" s="19">
        <v>5</v>
      </c>
    </row>
    <row r="14" spans="1:15" s="160" customFormat="1" ht="12" customHeight="1">
      <c r="A14" s="14">
        <f t="shared" si="1"/>
        <v>10</v>
      </c>
      <c r="B14" s="15">
        <v>779</v>
      </c>
      <c r="C14" s="362" t="s">
        <v>33</v>
      </c>
      <c r="D14" s="16" t="s">
        <v>34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1972</v>
      </c>
      <c r="J14" s="16" t="s">
        <v>28</v>
      </c>
      <c r="K14" s="16" t="s">
        <v>19</v>
      </c>
      <c r="L14" s="16">
        <v>10</v>
      </c>
      <c r="M14" s="17">
        <v>0.03005787037037037</v>
      </c>
      <c r="N14" s="18">
        <f t="shared" si="0"/>
        <v>0.003005787037037037</v>
      </c>
      <c r="O14" s="19">
        <v>5</v>
      </c>
    </row>
    <row r="15" spans="1:15" s="160" customFormat="1" ht="12" customHeight="1">
      <c r="A15" s="14">
        <f t="shared" si="1"/>
        <v>11</v>
      </c>
      <c r="B15" s="15">
        <v>786</v>
      </c>
      <c r="C15" s="362" t="s">
        <v>48</v>
      </c>
      <c r="D15" s="16" t="s">
        <v>49</v>
      </c>
      <c r="E15" s="16" t="s">
        <v>16</v>
      </c>
      <c r="F15" s="16" t="s">
        <v>22</v>
      </c>
      <c r="G15" s="16" t="s">
        <v>71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0.030185185185185186</v>
      </c>
      <c r="N15" s="18">
        <f t="shared" si="0"/>
        <v>0.0030185185185185185</v>
      </c>
      <c r="O15" s="19">
        <v>6</v>
      </c>
    </row>
    <row r="16" spans="1:15" ht="12" customHeight="1">
      <c r="A16" s="14">
        <f t="shared" si="1"/>
        <v>12</v>
      </c>
      <c r="B16" s="357">
        <v>807</v>
      </c>
      <c r="C16" s="363" t="s">
        <v>42</v>
      </c>
      <c r="D16" s="353" t="s">
        <v>197</v>
      </c>
      <c r="E16" s="353" t="s">
        <v>16</v>
      </c>
      <c r="F16" s="353" t="s">
        <v>198</v>
      </c>
      <c r="G16" s="353" t="s">
        <v>199</v>
      </c>
      <c r="H16" s="353" t="s">
        <v>17</v>
      </c>
      <c r="I16" s="353">
        <v>1972</v>
      </c>
      <c r="J16" s="353" t="s">
        <v>28</v>
      </c>
      <c r="K16" s="353" t="s">
        <v>19</v>
      </c>
      <c r="L16" s="16">
        <v>10</v>
      </c>
      <c r="M16" s="17">
        <v>0.03027777777777778</v>
      </c>
      <c r="N16" s="18">
        <f t="shared" si="0"/>
        <v>0.0030277777777777777</v>
      </c>
      <c r="O16" s="355">
        <v>6</v>
      </c>
    </row>
    <row r="17" spans="1:15" s="160" customFormat="1" ht="12" customHeight="1">
      <c r="A17" s="14">
        <f t="shared" si="1"/>
        <v>13</v>
      </c>
      <c r="B17" s="15">
        <v>781</v>
      </c>
      <c r="C17" s="362" t="s">
        <v>15</v>
      </c>
      <c r="D17" s="16" t="s">
        <v>41</v>
      </c>
      <c r="E17" s="16" t="s">
        <v>16</v>
      </c>
      <c r="F17" s="16" t="s">
        <v>31</v>
      </c>
      <c r="G17" s="16" t="s">
        <v>83</v>
      </c>
      <c r="H17" s="16" t="s">
        <v>17</v>
      </c>
      <c r="I17" s="16">
        <v>1979</v>
      </c>
      <c r="J17" s="16" t="s">
        <v>24</v>
      </c>
      <c r="K17" s="16" t="s">
        <v>19</v>
      </c>
      <c r="L17" s="16">
        <v>10</v>
      </c>
      <c r="M17" s="17">
        <v>0.0309375</v>
      </c>
      <c r="N17" s="18">
        <f t="shared" si="0"/>
        <v>0.00309375</v>
      </c>
      <c r="O17" s="19">
        <v>7</v>
      </c>
    </row>
    <row r="18" spans="1:15" s="160" customFormat="1" ht="12" customHeight="1">
      <c r="A18" s="14">
        <f t="shared" si="1"/>
        <v>14</v>
      </c>
      <c r="B18" s="15">
        <v>778</v>
      </c>
      <c r="C18" s="362" t="s">
        <v>81</v>
      </c>
      <c r="D18" s="16" t="s">
        <v>82</v>
      </c>
      <c r="E18" s="16" t="s">
        <v>16</v>
      </c>
      <c r="F18" s="16" t="s">
        <v>22</v>
      </c>
      <c r="G18" s="16" t="s">
        <v>27</v>
      </c>
      <c r="H18" s="16" t="s">
        <v>17</v>
      </c>
      <c r="I18" s="16">
        <v>1979</v>
      </c>
      <c r="J18" s="16" t="s">
        <v>24</v>
      </c>
      <c r="K18" s="16" t="s">
        <v>19</v>
      </c>
      <c r="L18" s="16">
        <v>10</v>
      </c>
      <c r="M18" s="17">
        <v>0.03137731481481481</v>
      </c>
      <c r="N18" s="18">
        <f t="shared" si="0"/>
        <v>0.003137731481481481</v>
      </c>
      <c r="O18" s="19">
        <v>8</v>
      </c>
    </row>
    <row r="19" spans="1:15" s="160" customFormat="1" ht="12" customHeight="1">
      <c r="A19" s="14">
        <f t="shared" si="1"/>
        <v>15</v>
      </c>
      <c r="B19" s="15">
        <v>782</v>
      </c>
      <c r="C19" s="362" t="s">
        <v>84</v>
      </c>
      <c r="D19" s="16" t="s">
        <v>85</v>
      </c>
      <c r="E19" s="16" t="s">
        <v>16</v>
      </c>
      <c r="F19" s="16" t="s">
        <v>31</v>
      </c>
      <c r="G19" s="16"/>
      <c r="H19" s="16" t="s">
        <v>17</v>
      </c>
      <c r="I19" s="16">
        <v>1984</v>
      </c>
      <c r="J19" s="16" t="s">
        <v>18</v>
      </c>
      <c r="K19" s="16" t="s">
        <v>19</v>
      </c>
      <c r="L19" s="16">
        <v>10</v>
      </c>
      <c r="M19" s="17">
        <v>0.03189814814814815</v>
      </c>
      <c r="N19" s="18">
        <f t="shared" si="0"/>
        <v>0.0031898148148148146</v>
      </c>
      <c r="O19" s="19">
        <v>1</v>
      </c>
    </row>
    <row r="20" spans="1:15" s="160" customFormat="1" ht="12" customHeight="1">
      <c r="A20" s="14">
        <f t="shared" si="1"/>
        <v>16</v>
      </c>
      <c r="B20" s="15">
        <v>783</v>
      </c>
      <c r="C20" s="362" t="s">
        <v>29</v>
      </c>
      <c r="D20" s="16" t="s">
        <v>86</v>
      </c>
      <c r="E20" s="16" t="s">
        <v>16</v>
      </c>
      <c r="F20" s="16" t="s">
        <v>87</v>
      </c>
      <c r="G20" s="16" t="s">
        <v>88</v>
      </c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0.03196759259259259</v>
      </c>
      <c r="N20" s="18">
        <f t="shared" si="0"/>
        <v>0.003196759259259259</v>
      </c>
      <c r="O20" s="19">
        <v>7</v>
      </c>
    </row>
    <row r="21" spans="1:15" s="160" customFormat="1" ht="12" customHeight="1">
      <c r="A21" s="14">
        <f t="shared" si="1"/>
        <v>17</v>
      </c>
      <c r="B21" s="15">
        <v>784</v>
      </c>
      <c r="C21" s="362" t="s">
        <v>33</v>
      </c>
      <c r="D21" s="16" t="s">
        <v>35</v>
      </c>
      <c r="E21" s="16" t="s">
        <v>16</v>
      </c>
      <c r="F21" s="16" t="s">
        <v>36</v>
      </c>
      <c r="G21" s="16"/>
      <c r="H21" s="16" t="s">
        <v>17</v>
      </c>
      <c r="I21" s="16">
        <v>1974</v>
      </c>
      <c r="J21" s="16" t="s">
        <v>24</v>
      </c>
      <c r="K21" s="16" t="s">
        <v>19</v>
      </c>
      <c r="L21" s="16">
        <v>10</v>
      </c>
      <c r="M21" s="17">
        <v>0.03196759259259259</v>
      </c>
      <c r="N21" s="18">
        <f t="shared" si="0"/>
        <v>0.003196759259259259</v>
      </c>
      <c r="O21" s="19">
        <v>9</v>
      </c>
    </row>
    <row r="22" spans="1:15" ht="12" customHeight="1">
      <c r="A22" s="14">
        <f t="shared" si="1"/>
        <v>18</v>
      </c>
      <c r="B22" s="357">
        <v>808</v>
      </c>
      <c r="C22" s="363" t="s">
        <v>200</v>
      </c>
      <c r="D22" s="353" t="s">
        <v>201</v>
      </c>
      <c r="E22" s="353" t="s">
        <v>16</v>
      </c>
      <c r="F22" s="353" t="s">
        <v>202</v>
      </c>
      <c r="G22" s="353"/>
      <c r="H22" s="353" t="s">
        <v>17</v>
      </c>
      <c r="I22" s="353">
        <v>1990</v>
      </c>
      <c r="J22" s="353" t="s">
        <v>18</v>
      </c>
      <c r="K22" s="353" t="s">
        <v>19</v>
      </c>
      <c r="L22" s="16">
        <v>10</v>
      </c>
      <c r="M22" s="17">
        <v>0.03203703703703704</v>
      </c>
      <c r="N22" s="18">
        <f t="shared" si="0"/>
        <v>0.003203703703703704</v>
      </c>
      <c r="O22" s="355">
        <v>2</v>
      </c>
    </row>
    <row r="23" spans="1:15" s="160" customFormat="1" ht="12" customHeight="1">
      <c r="A23" s="14">
        <f t="shared" si="1"/>
        <v>19</v>
      </c>
      <c r="B23" s="162">
        <v>780</v>
      </c>
      <c r="C23" s="364" t="s">
        <v>39</v>
      </c>
      <c r="D23" s="163" t="s">
        <v>40</v>
      </c>
      <c r="E23" s="163" t="s">
        <v>16</v>
      </c>
      <c r="F23" s="163" t="s">
        <v>31</v>
      </c>
      <c r="G23" s="164" t="s">
        <v>93</v>
      </c>
      <c r="H23" s="163" t="s">
        <v>17</v>
      </c>
      <c r="I23" s="163">
        <v>1958</v>
      </c>
      <c r="J23" s="163" t="s">
        <v>32</v>
      </c>
      <c r="K23" s="163" t="s">
        <v>19</v>
      </c>
      <c r="L23" s="16">
        <v>10</v>
      </c>
      <c r="M23" s="17">
        <v>0.03375</v>
      </c>
      <c r="N23" s="18">
        <f t="shared" si="0"/>
        <v>0.0033750000000000004</v>
      </c>
      <c r="O23" s="165">
        <v>1</v>
      </c>
    </row>
    <row r="24" spans="1:15" s="160" customFormat="1" ht="12" customHeight="1">
      <c r="A24" s="14">
        <f t="shared" si="1"/>
        <v>20</v>
      </c>
      <c r="B24" s="15">
        <v>792</v>
      </c>
      <c r="C24" s="362" t="s">
        <v>20</v>
      </c>
      <c r="D24" s="16" t="s">
        <v>45</v>
      </c>
      <c r="E24" s="16" t="s">
        <v>16</v>
      </c>
      <c r="F24" s="16" t="s">
        <v>16</v>
      </c>
      <c r="G24" s="16"/>
      <c r="H24" s="16" t="s">
        <v>17</v>
      </c>
      <c r="I24" s="16">
        <v>1972</v>
      </c>
      <c r="J24" s="16" t="s">
        <v>28</v>
      </c>
      <c r="K24" s="16" t="s">
        <v>19</v>
      </c>
      <c r="L24" s="16">
        <v>10</v>
      </c>
      <c r="M24" s="17">
        <v>0.034444444444444444</v>
      </c>
      <c r="N24" s="18">
        <f t="shared" si="0"/>
        <v>0.0034444444444444444</v>
      </c>
      <c r="O24" s="19">
        <v>8</v>
      </c>
    </row>
    <row r="25" spans="1:15" s="160" customFormat="1" ht="12" customHeight="1">
      <c r="A25" s="14">
        <f t="shared" si="1"/>
        <v>21</v>
      </c>
      <c r="B25" s="15">
        <v>797</v>
      </c>
      <c r="C25" s="362" t="s">
        <v>42</v>
      </c>
      <c r="D25" s="16" t="s">
        <v>41</v>
      </c>
      <c r="E25" s="16" t="s">
        <v>16</v>
      </c>
      <c r="F25" s="16" t="s">
        <v>16</v>
      </c>
      <c r="G25" s="16"/>
      <c r="H25" s="16" t="s">
        <v>17</v>
      </c>
      <c r="I25" s="16">
        <v>1976</v>
      </c>
      <c r="J25" s="16" t="s">
        <v>24</v>
      </c>
      <c r="K25" s="16" t="s">
        <v>19</v>
      </c>
      <c r="L25" s="16">
        <v>10</v>
      </c>
      <c r="M25" s="17">
        <v>0.03649305555555555</v>
      </c>
      <c r="N25" s="18">
        <f t="shared" si="0"/>
        <v>0.003649305555555555</v>
      </c>
      <c r="O25" s="19">
        <v>10</v>
      </c>
    </row>
    <row r="26" spans="1:15" s="160" customFormat="1" ht="12" customHeight="1">
      <c r="A26" s="14">
        <f t="shared" si="1"/>
        <v>22</v>
      </c>
      <c r="B26" s="15">
        <v>811</v>
      </c>
      <c r="C26" s="362" t="s">
        <v>208</v>
      </c>
      <c r="D26" s="16" t="s">
        <v>209</v>
      </c>
      <c r="E26" s="16" t="s">
        <v>16</v>
      </c>
      <c r="F26" s="16" t="s">
        <v>210</v>
      </c>
      <c r="G26" s="16" t="s">
        <v>30</v>
      </c>
      <c r="H26" s="16" t="s">
        <v>17</v>
      </c>
      <c r="I26" s="16">
        <v>1967</v>
      </c>
      <c r="J26" s="16" t="s">
        <v>28</v>
      </c>
      <c r="K26" s="16" t="s">
        <v>19</v>
      </c>
      <c r="L26" s="16">
        <v>10</v>
      </c>
      <c r="M26" s="17">
        <v>0.03674768518518518</v>
      </c>
      <c r="N26" s="18">
        <f t="shared" si="0"/>
        <v>0.003674768518518518</v>
      </c>
      <c r="O26" s="19">
        <v>9</v>
      </c>
    </row>
    <row r="27" spans="1:15" s="160" customFormat="1" ht="12" customHeight="1">
      <c r="A27" s="14">
        <f t="shared" si="1"/>
        <v>23</v>
      </c>
      <c r="B27" s="358">
        <v>776</v>
      </c>
      <c r="C27" s="362" t="s">
        <v>37</v>
      </c>
      <c r="D27" s="16" t="s">
        <v>38</v>
      </c>
      <c r="E27" s="16" t="s">
        <v>16</v>
      </c>
      <c r="F27" s="16" t="s">
        <v>16</v>
      </c>
      <c r="G27" s="16" t="s">
        <v>30</v>
      </c>
      <c r="H27" s="16" t="s">
        <v>17</v>
      </c>
      <c r="I27" s="16">
        <v>1960</v>
      </c>
      <c r="J27" s="16" t="s">
        <v>32</v>
      </c>
      <c r="K27" s="16" t="s">
        <v>19</v>
      </c>
      <c r="L27" s="16">
        <v>10</v>
      </c>
      <c r="M27" s="17">
        <v>0.037905092592592594</v>
      </c>
      <c r="N27" s="18">
        <f t="shared" si="0"/>
        <v>0.0037905092592592595</v>
      </c>
      <c r="O27" s="19">
        <v>2</v>
      </c>
    </row>
    <row r="28" spans="1:15" s="160" customFormat="1" ht="12" customHeight="1">
      <c r="A28" s="14">
        <f t="shared" si="1"/>
        <v>24</v>
      </c>
      <c r="B28" s="15">
        <v>790</v>
      </c>
      <c r="C28" s="362" t="s">
        <v>53</v>
      </c>
      <c r="D28" s="16" t="s">
        <v>54</v>
      </c>
      <c r="E28" s="16" t="s">
        <v>16</v>
      </c>
      <c r="F28" s="16" t="s">
        <v>16</v>
      </c>
      <c r="G28" s="16"/>
      <c r="H28" s="16" t="s">
        <v>17</v>
      </c>
      <c r="I28" s="16">
        <v>1959</v>
      </c>
      <c r="J28" s="16" t="s">
        <v>32</v>
      </c>
      <c r="K28" s="16" t="s">
        <v>19</v>
      </c>
      <c r="L28" s="16">
        <v>10</v>
      </c>
      <c r="M28" s="17">
        <v>0.037905092592592594</v>
      </c>
      <c r="N28" s="18">
        <f t="shared" si="0"/>
        <v>0.0037905092592592595</v>
      </c>
      <c r="O28" s="19">
        <v>3</v>
      </c>
    </row>
    <row r="29" spans="1:15" s="160" customFormat="1" ht="12" customHeight="1">
      <c r="A29" s="14">
        <f t="shared" si="1"/>
        <v>25</v>
      </c>
      <c r="B29" s="15">
        <v>791</v>
      </c>
      <c r="C29" s="362" t="s">
        <v>118</v>
      </c>
      <c r="D29" s="16" t="s">
        <v>119</v>
      </c>
      <c r="E29" s="16" t="s">
        <v>16</v>
      </c>
      <c r="F29" s="16" t="s">
        <v>16</v>
      </c>
      <c r="G29" s="16"/>
      <c r="H29" s="16" t="s">
        <v>17</v>
      </c>
      <c r="I29" s="16">
        <v>1962</v>
      </c>
      <c r="J29" s="16" t="s">
        <v>32</v>
      </c>
      <c r="K29" s="16" t="s">
        <v>19</v>
      </c>
      <c r="L29" s="16">
        <v>10</v>
      </c>
      <c r="M29" s="17">
        <v>0.037905092592592594</v>
      </c>
      <c r="N29" s="18">
        <f t="shared" si="0"/>
        <v>0.0037905092592592595</v>
      </c>
      <c r="O29" s="19">
        <v>4</v>
      </c>
    </row>
    <row r="30" spans="1:15" s="160" customFormat="1" ht="12" customHeight="1">
      <c r="A30" s="21">
        <f t="shared" si="1"/>
        <v>26</v>
      </c>
      <c r="B30" s="22">
        <v>796</v>
      </c>
      <c r="C30" s="369" t="s">
        <v>60</v>
      </c>
      <c r="D30" s="23" t="s">
        <v>61</v>
      </c>
      <c r="E30" s="23" t="s">
        <v>16</v>
      </c>
      <c r="F30" s="23" t="s">
        <v>16</v>
      </c>
      <c r="G30" s="23"/>
      <c r="H30" s="23" t="s">
        <v>46</v>
      </c>
      <c r="I30" s="23">
        <v>1954</v>
      </c>
      <c r="J30" s="23" t="s">
        <v>62</v>
      </c>
      <c r="K30" s="23" t="s">
        <v>19</v>
      </c>
      <c r="L30" s="23">
        <v>10</v>
      </c>
      <c r="M30" s="24">
        <v>0.03820601851851852</v>
      </c>
      <c r="N30" s="25">
        <f t="shared" si="0"/>
        <v>0.003820601851851852</v>
      </c>
      <c r="O30" s="26">
        <v>1</v>
      </c>
    </row>
    <row r="31" spans="1:15" s="160" customFormat="1" ht="12" customHeight="1">
      <c r="A31" s="21">
        <f t="shared" si="1"/>
        <v>27</v>
      </c>
      <c r="B31" s="22">
        <v>772</v>
      </c>
      <c r="C31" s="369" t="s">
        <v>95</v>
      </c>
      <c r="D31" s="23" t="s">
        <v>96</v>
      </c>
      <c r="E31" s="23" t="s">
        <v>16</v>
      </c>
      <c r="F31" s="23" t="s">
        <v>97</v>
      </c>
      <c r="G31" s="23"/>
      <c r="H31" s="23" t="s">
        <v>46</v>
      </c>
      <c r="I31" s="23">
        <v>1977</v>
      </c>
      <c r="J31" s="23" t="s">
        <v>47</v>
      </c>
      <c r="K31" s="23" t="s">
        <v>19</v>
      </c>
      <c r="L31" s="23">
        <v>10</v>
      </c>
      <c r="M31" s="24">
        <v>0.03826388888888889</v>
      </c>
      <c r="N31" s="25">
        <f t="shared" si="0"/>
        <v>0.0038263888888888887</v>
      </c>
      <c r="O31" s="26">
        <v>1</v>
      </c>
    </row>
    <row r="32" spans="1:15" s="160" customFormat="1" ht="12" customHeight="1">
      <c r="A32" s="14">
        <f t="shared" si="1"/>
        <v>28</v>
      </c>
      <c r="B32" s="15">
        <v>771</v>
      </c>
      <c r="C32" s="362" t="s">
        <v>89</v>
      </c>
      <c r="D32" s="16" t="s">
        <v>90</v>
      </c>
      <c r="E32" s="16" t="s">
        <v>16</v>
      </c>
      <c r="F32" s="16" t="s">
        <v>91</v>
      </c>
      <c r="G32" s="16" t="s">
        <v>92</v>
      </c>
      <c r="H32" s="16" t="s">
        <v>17</v>
      </c>
      <c r="I32" s="16">
        <v>1952</v>
      </c>
      <c r="J32" s="16" t="s">
        <v>65</v>
      </c>
      <c r="K32" s="16" t="s">
        <v>19</v>
      </c>
      <c r="L32" s="16">
        <v>10</v>
      </c>
      <c r="M32" s="17">
        <v>0.03826388888888889</v>
      </c>
      <c r="N32" s="18">
        <f t="shared" si="0"/>
        <v>0.0038263888888888887</v>
      </c>
      <c r="O32" s="19">
        <v>1</v>
      </c>
    </row>
    <row r="33" spans="1:15" s="160" customFormat="1" ht="12" customHeight="1">
      <c r="A33" s="21">
        <f t="shared" si="1"/>
        <v>29</v>
      </c>
      <c r="B33" s="22">
        <v>773</v>
      </c>
      <c r="C33" s="369" t="s">
        <v>55</v>
      </c>
      <c r="D33" s="23" t="s">
        <v>56</v>
      </c>
      <c r="E33" s="23" t="s">
        <v>16</v>
      </c>
      <c r="F33" s="23" t="s">
        <v>57</v>
      </c>
      <c r="G33" s="23" t="s">
        <v>58</v>
      </c>
      <c r="H33" s="23" t="s">
        <v>46</v>
      </c>
      <c r="I33" s="23">
        <v>1967</v>
      </c>
      <c r="J33" s="23" t="s">
        <v>59</v>
      </c>
      <c r="K33" s="23" t="s">
        <v>19</v>
      </c>
      <c r="L33" s="23">
        <v>10</v>
      </c>
      <c r="M33" s="24">
        <v>0.03927083333333333</v>
      </c>
      <c r="N33" s="25">
        <f t="shared" si="0"/>
        <v>0.003927083333333333</v>
      </c>
      <c r="O33" s="26">
        <v>1</v>
      </c>
    </row>
    <row r="34" spans="1:15" s="160" customFormat="1" ht="12" customHeight="1">
      <c r="A34" s="14">
        <f t="shared" si="1"/>
        <v>30</v>
      </c>
      <c r="B34" s="162">
        <v>809</v>
      </c>
      <c r="C34" s="364" t="s">
        <v>203</v>
      </c>
      <c r="D34" s="163" t="s">
        <v>204</v>
      </c>
      <c r="E34" s="163" t="s">
        <v>16</v>
      </c>
      <c r="F34" s="163" t="s">
        <v>205</v>
      </c>
      <c r="G34" s="164" t="s">
        <v>30</v>
      </c>
      <c r="H34" s="163" t="s">
        <v>17</v>
      </c>
      <c r="I34" s="163">
        <v>1986</v>
      </c>
      <c r="J34" s="163" t="s">
        <v>18</v>
      </c>
      <c r="K34" s="163" t="s">
        <v>19</v>
      </c>
      <c r="L34" s="16">
        <v>10</v>
      </c>
      <c r="M34" s="17">
        <v>0.039942129629629626</v>
      </c>
      <c r="N34" s="18">
        <f t="shared" si="0"/>
        <v>0.003994212962962962</v>
      </c>
      <c r="O34" s="165">
        <v>3</v>
      </c>
    </row>
    <row r="35" spans="1:15" s="160" customFormat="1" ht="13.5" thickBot="1">
      <c r="A35" s="28">
        <f t="shared" si="1"/>
        <v>31</v>
      </c>
      <c r="B35" s="29">
        <v>774</v>
      </c>
      <c r="C35" s="365" t="s">
        <v>66</v>
      </c>
      <c r="D35" s="30" t="s">
        <v>56</v>
      </c>
      <c r="E35" s="30" t="s">
        <v>16</v>
      </c>
      <c r="F35" s="30" t="s">
        <v>57</v>
      </c>
      <c r="G35" s="30" t="s">
        <v>58</v>
      </c>
      <c r="H35" s="30" t="s">
        <v>17</v>
      </c>
      <c r="I35" s="30">
        <v>1963</v>
      </c>
      <c r="J35" s="30" t="s">
        <v>32</v>
      </c>
      <c r="K35" s="30" t="s">
        <v>19</v>
      </c>
      <c r="L35" s="370">
        <v>10</v>
      </c>
      <c r="M35" s="371">
        <v>0.04195601851851852</v>
      </c>
      <c r="N35" s="372">
        <f>M35/10</f>
        <v>0.004195601851851851</v>
      </c>
      <c r="O35" s="33">
        <v>5</v>
      </c>
    </row>
    <row r="36" spans="1:15" s="160" customFormat="1" ht="13.5" thickBot="1">
      <c r="A36" s="230"/>
      <c r="B36" s="231"/>
      <c r="C36" s="367"/>
      <c r="D36" s="232"/>
      <c r="E36" s="232"/>
      <c r="F36" s="232"/>
      <c r="G36" s="232"/>
      <c r="H36" s="232"/>
      <c r="I36" s="232"/>
      <c r="J36" s="232"/>
      <c r="K36" s="232"/>
      <c r="L36" s="373">
        <f>SUM(L5:L35)</f>
        <v>310</v>
      </c>
      <c r="M36" s="374">
        <f>SUM(M5:M35)</f>
        <v>1.022291666666667</v>
      </c>
      <c r="N36" s="375">
        <f>M36/L36</f>
        <v>0.003297715053763442</v>
      </c>
      <c r="O36" s="232"/>
    </row>
    <row r="37" spans="1:15" ht="14.25" customHeight="1">
      <c r="A37" s="368" t="s">
        <v>67</v>
      </c>
      <c r="B37" s="35"/>
      <c r="C37" s="354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38"/>
      <c r="O37" s="36"/>
    </row>
    <row r="38" ht="12.75">
      <c r="A38" s="41" t="s">
        <v>213</v>
      </c>
    </row>
    <row r="39" spans="1:2" s="42" customFormat="1" ht="12.75">
      <c r="A39" s="41" t="s">
        <v>68</v>
      </c>
      <c r="B39" s="358"/>
    </row>
    <row r="40" spans="1:2" s="42" customFormat="1" ht="12.75">
      <c r="A40" s="228" t="s">
        <v>186</v>
      </c>
      <c r="B40" s="366"/>
    </row>
    <row r="41" spans="1:2" s="42" customFormat="1" ht="12.75">
      <c r="A41" s="41" t="s">
        <v>212</v>
      </c>
      <c r="B41" s="358"/>
    </row>
    <row r="42" spans="1:2" s="42" customFormat="1" ht="12.75">
      <c r="A42" s="41" t="s">
        <v>211</v>
      </c>
      <c r="B42" s="358"/>
    </row>
    <row r="43" spans="1:2" s="42" customFormat="1" ht="12.75">
      <c r="A43" s="41" t="s">
        <v>187</v>
      </c>
      <c r="B43" s="358"/>
    </row>
    <row r="44" ht="12.75">
      <c r="A44" s="41"/>
    </row>
    <row r="47" spans="13:14" ht="12.75">
      <c r="M47" s="40"/>
      <c r="N47" s="18"/>
    </row>
    <row r="48" spans="13:16" ht="12.75">
      <c r="M48" s="43"/>
      <c r="N48" s="43"/>
      <c r="O48" s="42"/>
      <c r="P48" s="44"/>
    </row>
    <row r="50" ht="12.75">
      <c r="M50" s="166"/>
    </row>
    <row r="51" ht="12.75">
      <c r="M51" s="16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11.140625" style="2" customWidth="1"/>
    <col min="4" max="4" width="17.7109375" style="2" customWidth="1"/>
    <col min="5" max="5" width="16.7109375" style="2" customWidth="1"/>
    <col min="6" max="6" width="28.00390625" style="2" customWidth="1"/>
    <col min="7" max="7" width="8.8515625" style="2" customWidth="1"/>
    <col min="8" max="9" width="8.28125" style="2" customWidth="1"/>
    <col min="10" max="10" width="7.28125" style="2" customWidth="1"/>
    <col min="11" max="11" width="10.28125" style="2" customWidth="1"/>
    <col min="12" max="12" width="10.57421875" style="2" customWidth="1"/>
    <col min="13" max="13" width="11.140625" style="2" customWidth="1"/>
    <col min="14" max="14" width="10.00390625" style="2" customWidth="1"/>
    <col min="15" max="16384" width="9.140625" style="2" customWidth="1"/>
  </cols>
  <sheetData>
    <row r="1" spans="1:3" ht="12.75">
      <c r="A1" s="1" t="s">
        <v>258</v>
      </c>
      <c r="B1" s="356"/>
      <c r="C1" s="359"/>
    </row>
    <row r="2" spans="1:3" ht="12.75">
      <c r="A2" s="1" t="s">
        <v>259</v>
      </c>
      <c r="B2" s="356"/>
      <c r="C2" s="359"/>
    </row>
    <row r="3" spans="1:3" ht="13.5" thickBot="1">
      <c r="A3" s="1" t="s">
        <v>260</v>
      </c>
      <c r="B3" s="356"/>
      <c r="C3" s="359"/>
    </row>
    <row r="4" spans="1:14" s="7" customFormat="1" ht="35.25" thickBot="1">
      <c r="A4" s="3" t="s">
        <v>72</v>
      </c>
      <c r="B4" s="4" t="s">
        <v>1</v>
      </c>
      <c r="C4" s="360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7" s="161" customFormat="1" ht="13.5" customHeight="1">
      <c r="A5" s="8">
        <v>1</v>
      </c>
      <c r="B5" s="9">
        <v>770</v>
      </c>
      <c r="C5" s="361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77">
        <v>12.195</v>
      </c>
      <c r="L5" s="11">
        <v>0.030868055555555555</v>
      </c>
      <c r="M5" s="12">
        <f aca="true" t="shared" si="0" ref="M5:M25">L5/12.195</f>
        <v>0.0025312058676142317</v>
      </c>
      <c r="N5" s="13">
        <v>1</v>
      </c>
      <c r="O5" s="160"/>
      <c r="Q5" s="160"/>
    </row>
    <row r="6" spans="1:14" s="160" customFormat="1" ht="13.5" customHeight="1">
      <c r="A6" s="14">
        <v>2</v>
      </c>
      <c r="B6" s="15">
        <v>795</v>
      </c>
      <c r="C6" s="362" t="s">
        <v>29</v>
      </c>
      <c r="D6" s="16" t="s">
        <v>70</v>
      </c>
      <c r="E6" s="16" t="s">
        <v>16</v>
      </c>
      <c r="F6" s="16"/>
      <c r="G6" s="16" t="s">
        <v>17</v>
      </c>
      <c r="H6" s="16">
        <v>1982</v>
      </c>
      <c r="I6" s="16" t="s">
        <v>24</v>
      </c>
      <c r="J6" s="16" t="s">
        <v>19</v>
      </c>
      <c r="K6" s="178">
        <v>12.195</v>
      </c>
      <c r="L6" s="17">
        <v>0.03256944444444444</v>
      </c>
      <c r="M6" s="18">
        <f t="shared" si="0"/>
        <v>0.002670721151655961</v>
      </c>
      <c r="N6" s="19">
        <v>2</v>
      </c>
    </row>
    <row r="7" spans="1:14" s="160" customFormat="1" ht="13.5" customHeight="1">
      <c r="A7" s="14">
        <v>3</v>
      </c>
      <c r="B7" s="15">
        <v>777</v>
      </c>
      <c r="C7" s="362" t="s">
        <v>15</v>
      </c>
      <c r="D7" s="16" t="s">
        <v>25</v>
      </c>
      <c r="E7" s="16" t="s">
        <v>26</v>
      </c>
      <c r="F7" s="16" t="s">
        <v>27</v>
      </c>
      <c r="G7" s="16" t="s">
        <v>17</v>
      </c>
      <c r="H7" s="16">
        <v>1972</v>
      </c>
      <c r="I7" s="16" t="s">
        <v>28</v>
      </c>
      <c r="J7" s="16" t="s">
        <v>19</v>
      </c>
      <c r="K7" s="178">
        <v>12.195</v>
      </c>
      <c r="L7" s="17">
        <v>0.03428240740740741</v>
      </c>
      <c r="M7" s="18">
        <f t="shared" si="0"/>
        <v>0.0028111855192626</v>
      </c>
      <c r="N7" s="19">
        <v>1</v>
      </c>
    </row>
    <row r="8" spans="1:14" s="160" customFormat="1" ht="13.5" customHeight="1">
      <c r="A8" s="14">
        <v>4</v>
      </c>
      <c r="B8" s="15">
        <v>802</v>
      </c>
      <c r="C8" s="362" t="s">
        <v>20</v>
      </c>
      <c r="D8" s="16" t="s">
        <v>110</v>
      </c>
      <c r="E8" s="16" t="s">
        <v>31</v>
      </c>
      <c r="F8" s="16" t="s">
        <v>30</v>
      </c>
      <c r="G8" s="16" t="s">
        <v>17</v>
      </c>
      <c r="H8" s="16">
        <v>1965</v>
      </c>
      <c r="I8" s="16" t="s">
        <v>28</v>
      </c>
      <c r="J8" s="16" t="s">
        <v>19</v>
      </c>
      <c r="K8" s="178">
        <v>12.195</v>
      </c>
      <c r="L8" s="17">
        <v>0.034375</v>
      </c>
      <c r="M8" s="18">
        <f t="shared" si="0"/>
        <v>0.002818778187781878</v>
      </c>
      <c r="N8" s="19">
        <v>2</v>
      </c>
    </row>
    <row r="9" spans="1:14" s="160" customFormat="1" ht="13.5" customHeight="1">
      <c r="A9" s="14">
        <v>5</v>
      </c>
      <c r="B9" s="15">
        <v>786</v>
      </c>
      <c r="C9" s="362" t="s">
        <v>48</v>
      </c>
      <c r="D9" s="16" t="s">
        <v>49</v>
      </c>
      <c r="E9" s="16" t="s">
        <v>22</v>
      </c>
      <c r="F9" s="16" t="s">
        <v>71</v>
      </c>
      <c r="G9" s="16" t="s">
        <v>17</v>
      </c>
      <c r="H9" s="16">
        <v>1979</v>
      </c>
      <c r="I9" s="16" t="s">
        <v>24</v>
      </c>
      <c r="J9" s="16" t="s">
        <v>19</v>
      </c>
      <c r="K9" s="178">
        <v>12.195</v>
      </c>
      <c r="L9" s="17">
        <v>0.03638888888888889</v>
      </c>
      <c r="M9" s="18">
        <f t="shared" si="0"/>
        <v>0.0029839187280761696</v>
      </c>
      <c r="N9" s="19">
        <v>3</v>
      </c>
    </row>
    <row r="10" spans="1:14" s="160" customFormat="1" ht="13.5" customHeight="1">
      <c r="A10" s="14">
        <v>6</v>
      </c>
      <c r="B10" s="15">
        <v>779</v>
      </c>
      <c r="C10" s="362" t="s">
        <v>33</v>
      </c>
      <c r="D10" s="16" t="s">
        <v>34</v>
      </c>
      <c r="E10" s="16" t="s">
        <v>22</v>
      </c>
      <c r="F10" s="16" t="s">
        <v>27</v>
      </c>
      <c r="G10" s="16" t="s">
        <v>17</v>
      </c>
      <c r="H10" s="16">
        <v>1972</v>
      </c>
      <c r="I10" s="16" t="s">
        <v>28</v>
      </c>
      <c r="J10" s="16" t="s">
        <v>19</v>
      </c>
      <c r="K10" s="178">
        <v>12.195</v>
      </c>
      <c r="L10" s="17">
        <v>0.03726851851851851</v>
      </c>
      <c r="M10" s="18">
        <f t="shared" si="0"/>
        <v>0.003056049079009308</v>
      </c>
      <c r="N10" s="19">
        <v>3</v>
      </c>
    </row>
    <row r="11" spans="1:14" s="160" customFormat="1" ht="13.5" customHeight="1">
      <c r="A11" s="14">
        <v>7</v>
      </c>
      <c r="B11" s="15">
        <v>781</v>
      </c>
      <c r="C11" s="362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78">
        <v>12.195</v>
      </c>
      <c r="L11" s="17">
        <v>0.03740740740740741</v>
      </c>
      <c r="M11" s="18">
        <f>L11/12.195</f>
        <v>0.0030674380817882255</v>
      </c>
      <c r="N11" s="19">
        <v>5</v>
      </c>
    </row>
    <row r="12" spans="1:14" s="160" customFormat="1" ht="13.5" customHeight="1">
      <c r="A12" s="14">
        <v>8</v>
      </c>
      <c r="B12" s="15">
        <v>778</v>
      </c>
      <c r="C12" s="362" t="s">
        <v>81</v>
      </c>
      <c r="D12" s="16" t="s">
        <v>82</v>
      </c>
      <c r="E12" s="16" t="s">
        <v>22</v>
      </c>
      <c r="F12" s="16" t="s">
        <v>27</v>
      </c>
      <c r="G12" s="16" t="s">
        <v>17</v>
      </c>
      <c r="H12" s="16">
        <v>1979</v>
      </c>
      <c r="I12" s="16" t="s">
        <v>24</v>
      </c>
      <c r="J12" s="16" t="s">
        <v>19</v>
      </c>
      <c r="K12" s="178">
        <v>12.195</v>
      </c>
      <c r="L12" s="17">
        <v>0.037488425925925925</v>
      </c>
      <c r="M12" s="18">
        <f t="shared" si="0"/>
        <v>0.003074081666742593</v>
      </c>
      <c r="N12" s="19">
        <v>4</v>
      </c>
    </row>
    <row r="13" spans="1:14" s="160" customFormat="1" ht="13.5" customHeight="1">
      <c r="A13" s="14">
        <v>9</v>
      </c>
      <c r="B13" s="15">
        <v>783</v>
      </c>
      <c r="C13" s="362" t="s">
        <v>29</v>
      </c>
      <c r="D13" s="16" t="s">
        <v>86</v>
      </c>
      <c r="E13" s="16" t="s">
        <v>87</v>
      </c>
      <c r="F13" s="16" t="s">
        <v>88</v>
      </c>
      <c r="G13" s="16" t="s">
        <v>17</v>
      </c>
      <c r="H13" s="16">
        <v>1972</v>
      </c>
      <c r="I13" s="16" t="s">
        <v>28</v>
      </c>
      <c r="J13" s="16" t="s">
        <v>19</v>
      </c>
      <c r="K13" s="178">
        <v>12.195</v>
      </c>
      <c r="L13" s="17">
        <v>0.03847222222222222</v>
      </c>
      <c r="M13" s="18">
        <f t="shared" si="0"/>
        <v>0.0031547537697599196</v>
      </c>
      <c r="N13" s="19">
        <v>4</v>
      </c>
    </row>
    <row r="14" spans="1:14" s="160" customFormat="1" ht="13.5" customHeight="1">
      <c r="A14" s="14">
        <v>10</v>
      </c>
      <c r="B14" s="15">
        <v>782</v>
      </c>
      <c r="C14" s="362" t="s">
        <v>84</v>
      </c>
      <c r="D14" s="16" t="s">
        <v>85</v>
      </c>
      <c r="E14" s="16" t="s">
        <v>31</v>
      </c>
      <c r="F14" s="16"/>
      <c r="G14" s="16" t="s">
        <v>17</v>
      </c>
      <c r="H14" s="16">
        <v>1984</v>
      </c>
      <c r="I14" s="16" t="s">
        <v>18</v>
      </c>
      <c r="J14" s="16" t="s">
        <v>19</v>
      </c>
      <c r="K14" s="178">
        <v>12.195</v>
      </c>
      <c r="L14" s="17">
        <v>0.04002314814814815</v>
      </c>
      <c r="M14" s="18">
        <f>L14/12.195</f>
        <v>0.003281930967457823</v>
      </c>
      <c r="N14" s="19">
        <v>1</v>
      </c>
    </row>
    <row r="15" spans="1:14" s="160" customFormat="1" ht="13.5" customHeight="1">
      <c r="A15" s="14">
        <v>11</v>
      </c>
      <c r="B15" s="15">
        <v>792</v>
      </c>
      <c r="C15" s="362" t="s">
        <v>20</v>
      </c>
      <c r="D15" s="16" t="s">
        <v>45</v>
      </c>
      <c r="E15" s="16" t="s">
        <v>16</v>
      </c>
      <c r="F15" s="16"/>
      <c r="G15" s="16" t="s">
        <v>17</v>
      </c>
      <c r="H15" s="16">
        <v>1972</v>
      </c>
      <c r="I15" s="16" t="s">
        <v>28</v>
      </c>
      <c r="J15" s="16" t="s">
        <v>19</v>
      </c>
      <c r="K15" s="178">
        <v>12.195</v>
      </c>
      <c r="L15" s="17">
        <v>0.04209490740740741</v>
      </c>
      <c r="M15" s="18">
        <f t="shared" si="0"/>
        <v>0.003451816925576663</v>
      </c>
      <c r="N15" s="19">
        <v>5</v>
      </c>
    </row>
    <row r="16" spans="1:14" s="160" customFormat="1" ht="13.5" customHeight="1">
      <c r="A16" s="14">
        <v>12</v>
      </c>
      <c r="B16" s="162">
        <v>780</v>
      </c>
      <c r="C16" s="364" t="s">
        <v>39</v>
      </c>
      <c r="D16" s="163" t="s">
        <v>40</v>
      </c>
      <c r="E16" s="163" t="s">
        <v>31</v>
      </c>
      <c r="F16" s="164" t="s">
        <v>93</v>
      </c>
      <c r="G16" s="163" t="s">
        <v>17</v>
      </c>
      <c r="H16" s="163">
        <v>1958</v>
      </c>
      <c r="I16" s="163" t="s">
        <v>32</v>
      </c>
      <c r="J16" s="163" t="s">
        <v>19</v>
      </c>
      <c r="K16" s="178">
        <v>12.195</v>
      </c>
      <c r="L16" s="17">
        <v>0.04209490740740741</v>
      </c>
      <c r="M16" s="18">
        <f t="shared" si="0"/>
        <v>0.003451816925576663</v>
      </c>
      <c r="N16" s="165">
        <v>1</v>
      </c>
    </row>
    <row r="17" spans="1:14" s="160" customFormat="1" ht="13.5" customHeight="1">
      <c r="A17" s="14">
        <v>13</v>
      </c>
      <c r="B17" s="15">
        <v>791</v>
      </c>
      <c r="C17" s="362" t="s">
        <v>118</v>
      </c>
      <c r="D17" s="16" t="s">
        <v>119</v>
      </c>
      <c r="E17" s="16" t="s">
        <v>16</v>
      </c>
      <c r="F17" s="16"/>
      <c r="G17" s="16" t="s">
        <v>17</v>
      </c>
      <c r="H17" s="16">
        <v>1962</v>
      </c>
      <c r="I17" s="16" t="s">
        <v>32</v>
      </c>
      <c r="J17" s="16" t="s">
        <v>19</v>
      </c>
      <c r="K17" s="178">
        <v>12.195</v>
      </c>
      <c r="L17" s="17">
        <v>0.0453125</v>
      </c>
      <c r="M17" s="18">
        <f t="shared" si="0"/>
        <v>0.003715662156621566</v>
      </c>
      <c r="N17" s="19">
        <v>2</v>
      </c>
    </row>
    <row r="18" spans="1:14" s="160" customFormat="1" ht="13.5" customHeight="1">
      <c r="A18" s="14">
        <v>14</v>
      </c>
      <c r="B18" s="487">
        <v>776</v>
      </c>
      <c r="C18" s="362" t="s">
        <v>37</v>
      </c>
      <c r="D18" s="16" t="s">
        <v>38</v>
      </c>
      <c r="E18" s="16" t="s">
        <v>16</v>
      </c>
      <c r="F18" s="16" t="s">
        <v>30</v>
      </c>
      <c r="G18" s="16" t="s">
        <v>17</v>
      </c>
      <c r="H18" s="16">
        <v>1960</v>
      </c>
      <c r="I18" s="16" t="s">
        <v>32</v>
      </c>
      <c r="J18" s="16" t="s">
        <v>19</v>
      </c>
      <c r="K18" s="178">
        <v>12.195</v>
      </c>
      <c r="L18" s="17">
        <v>0.04532407407407407</v>
      </c>
      <c r="M18" s="18">
        <f t="shared" si="0"/>
        <v>0.0037166112401864756</v>
      </c>
      <c r="N18" s="19">
        <v>3</v>
      </c>
    </row>
    <row r="19" spans="1:14" s="160" customFormat="1" ht="13.5" customHeight="1">
      <c r="A19" s="14">
        <v>15</v>
      </c>
      <c r="B19" s="15">
        <v>790</v>
      </c>
      <c r="C19" s="362" t="s">
        <v>53</v>
      </c>
      <c r="D19" s="16" t="s">
        <v>54</v>
      </c>
      <c r="E19" s="16" t="s">
        <v>16</v>
      </c>
      <c r="F19" s="16"/>
      <c r="G19" s="16" t="s">
        <v>17</v>
      </c>
      <c r="H19" s="16">
        <v>1959</v>
      </c>
      <c r="I19" s="16" t="s">
        <v>32</v>
      </c>
      <c r="J19" s="16" t="s">
        <v>19</v>
      </c>
      <c r="K19" s="178">
        <v>12.195</v>
      </c>
      <c r="L19" s="17">
        <v>0.04532407407407407</v>
      </c>
      <c r="M19" s="18">
        <f t="shared" si="0"/>
        <v>0.0037166112401864756</v>
      </c>
      <c r="N19" s="19">
        <v>4</v>
      </c>
    </row>
    <row r="20" spans="1:14" s="160" customFormat="1" ht="13.5" customHeight="1">
      <c r="A20" s="14">
        <v>16</v>
      </c>
      <c r="B20" s="15">
        <v>797</v>
      </c>
      <c r="C20" s="362" t="s">
        <v>42</v>
      </c>
      <c r="D20" s="16" t="s">
        <v>41</v>
      </c>
      <c r="E20" s="16" t="s">
        <v>16</v>
      </c>
      <c r="F20" s="16"/>
      <c r="G20" s="16" t="s">
        <v>17</v>
      </c>
      <c r="H20" s="16">
        <v>1976</v>
      </c>
      <c r="I20" s="16" t="s">
        <v>24</v>
      </c>
      <c r="J20" s="16" t="s">
        <v>19</v>
      </c>
      <c r="K20" s="178">
        <v>12.195</v>
      </c>
      <c r="L20" s="17">
        <v>0.04546296296296296</v>
      </c>
      <c r="M20" s="18">
        <f t="shared" si="0"/>
        <v>0.0037280002429653926</v>
      </c>
      <c r="N20" s="19">
        <v>6</v>
      </c>
    </row>
    <row r="21" spans="1:14" s="160" customFormat="1" ht="13.5" customHeight="1">
      <c r="A21" s="21">
        <v>17</v>
      </c>
      <c r="B21" s="22">
        <v>772</v>
      </c>
      <c r="C21" s="369" t="s">
        <v>95</v>
      </c>
      <c r="D21" s="23" t="s">
        <v>96</v>
      </c>
      <c r="E21" s="23" t="s">
        <v>97</v>
      </c>
      <c r="F21" s="23"/>
      <c r="G21" s="23" t="s">
        <v>46</v>
      </c>
      <c r="H21" s="23">
        <v>1977</v>
      </c>
      <c r="I21" s="23" t="s">
        <v>47</v>
      </c>
      <c r="J21" s="23" t="s">
        <v>19</v>
      </c>
      <c r="K21" s="179">
        <v>12.195</v>
      </c>
      <c r="L21" s="24">
        <v>0.04554398148148148</v>
      </c>
      <c r="M21" s="25">
        <f t="shared" si="0"/>
        <v>0.0037346438279197603</v>
      </c>
      <c r="N21" s="26">
        <v>1</v>
      </c>
    </row>
    <row r="22" spans="1:14" s="160" customFormat="1" ht="13.5" customHeight="1">
      <c r="A22" s="14">
        <v>18</v>
      </c>
      <c r="B22" s="15">
        <v>771</v>
      </c>
      <c r="C22" s="362" t="s">
        <v>89</v>
      </c>
      <c r="D22" s="16" t="s">
        <v>90</v>
      </c>
      <c r="E22" s="16" t="s">
        <v>91</v>
      </c>
      <c r="F22" s="16" t="s">
        <v>92</v>
      </c>
      <c r="G22" s="16" t="s">
        <v>17</v>
      </c>
      <c r="H22" s="16">
        <v>1952</v>
      </c>
      <c r="I22" s="16" t="s">
        <v>65</v>
      </c>
      <c r="J22" s="16" t="s">
        <v>19</v>
      </c>
      <c r="K22" s="178">
        <v>12.195</v>
      </c>
      <c r="L22" s="17">
        <v>0.04554398148148148</v>
      </c>
      <c r="M22" s="18">
        <f t="shared" si="0"/>
        <v>0.0037346438279197603</v>
      </c>
      <c r="N22" s="19">
        <v>1</v>
      </c>
    </row>
    <row r="23" spans="1:17" s="20" customFormat="1" ht="13.5" customHeight="1">
      <c r="A23" s="21">
        <v>19</v>
      </c>
      <c r="B23" s="22">
        <v>796</v>
      </c>
      <c r="C23" s="369" t="s">
        <v>60</v>
      </c>
      <c r="D23" s="23" t="s">
        <v>61</v>
      </c>
      <c r="E23" s="23" t="s">
        <v>16</v>
      </c>
      <c r="F23" s="23"/>
      <c r="G23" s="23" t="s">
        <v>46</v>
      </c>
      <c r="H23" s="23">
        <v>1954</v>
      </c>
      <c r="I23" s="23" t="s">
        <v>62</v>
      </c>
      <c r="J23" s="23" t="s">
        <v>19</v>
      </c>
      <c r="K23" s="179">
        <v>12.195</v>
      </c>
      <c r="L23" s="24">
        <v>0.04560185185185186</v>
      </c>
      <c r="M23" s="25">
        <f t="shared" si="0"/>
        <v>0.00373938924574431</v>
      </c>
      <c r="N23" s="26">
        <v>1</v>
      </c>
      <c r="O23" s="160"/>
      <c r="Q23" s="1"/>
    </row>
    <row r="24" spans="1:14" s="27" customFormat="1" ht="13.5" customHeight="1">
      <c r="A24" s="21">
        <v>20</v>
      </c>
      <c r="B24" s="22">
        <v>773</v>
      </c>
      <c r="C24" s="369" t="s">
        <v>55</v>
      </c>
      <c r="D24" s="23" t="s">
        <v>56</v>
      </c>
      <c r="E24" s="23" t="s">
        <v>57</v>
      </c>
      <c r="F24" s="23" t="s">
        <v>58</v>
      </c>
      <c r="G24" s="23" t="s">
        <v>46</v>
      </c>
      <c r="H24" s="23">
        <v>1967</v>
      </c>
      <c r="I24" s="23" t="s">
        <v>59</v>
      </c>
      <c r="J24" s="23" t="s">
        <v>19</v>
      </c>
      <c r="K24" s="179">
        <v>12.195</v>
      </c>
      <c r="L24" s="24">
        <v>0.05130787037037037</v>
      </c>
      <c r="M24" s="25">
        <f t="shared" si="0"/>
        <v>0.0042072874432448025</v>
      </c>
      <c r="N24" s="26">
        <v>1</v>
      </c>
    </row>
    <row r="25" spans="1:14" s="160" customFormat="1" ht="13.5" customHeight="1">
      <c r="A25" s="14">
        <v>21</v>
      </c>
      <c r="B25" s="15">
        <v>774</v>
      </c>
      <c r="C25" s="362" t="s">
        <v>66</v>
      </c>
      <c r="D25" s="16" t="s">
        <v>56</v>
      </c>
      <c r="E25" s="16" t="s">
        <v>57</v>
      </c>
      <c r="F25" s="16" t="s">
        <v>58</v>
      </c>
      <c r="G25" s="16" t="s">
        <v>17</v>
      </c>
      <c r="H25" s="16">
        <v>1963</v>
      </c>
      <c r="I25" s="16" t="s">
        <v>32</v>
      </c>
      <c r="J25" s="16" t="s">
        <v>19</v>
      </c>
      <c r="K25" s="178">
        <v>12.195</v>
      </c>
      <c r="L25" s="17">
        <v>0.05130787037037037</v>
      </c>
      <c r="M25" s="18">
        <f t="shared" si="0"/>
        <v>0.0042072874432448025</v>
      </c>
      <c r="N25" s="19">
        <v>5</v>
      </c>
    </row>
    <row r="26" spans="1:14" s="160" customFormat="1" ht="13.5" customHeight="1" thickBot="1">
      <c r="A26" s="28">
        <v>22</v>
      </c>
      <c r="B26" s="29">
        <v>800</v>
      </c>
      <c r="C26" s="365" t="s">
        <v>261</v>
      </c>
      <c r="D26" s="30" t="s">
        <v>262</v>
      </c>
      <c r="E26" s="30" t="s">
        <v>16</v>
      </c>
      <c r="F26" s="30" t="s">
        <v>30</v>
      </c>
      <c r="G26" s="30" t="s">
        <v>17</v>
      </c>
      <c r="H26" s="30">
        <v>1969</v>
      </c>
      <c r="I26" s="30" t="s">
        <v>28</v>
      </c>
      <c r="J26" s="30" t="s">
        <v>19</v>
      </c>
      <c r="K26" s="180">
        <v>10</v>
      </c>
      <c r="L26" s="31">
        <v>0.0359837962962963</v>
      </c>
      <c r="M26" s="32">
        <f>L26/10</f>
        <v>0.0035983796296296298</v>
      </c>
      <c r="N26" s="33">
        <v>6</v>
      </c>
    </row>
    <row r="27" spans="1:14" s="27" customFormat="1" ht="13.5" thickBot="1">
      <c r="A27" s="230"/>
      <c r="B27" s="231"/>
      <c r="C27" s="367"/>
      <c r="D27" s="232"/>
      <c r="E27" s="232"/>
      <c r="F27" s="232"/>
      <c r="G27" s="232"/>
      <c r="H27" s="232"/>
      <c r="I27" s="232"/>
      <c r="J27" s="232"/>
      <c r="K27" s="488">
        <f>SUM(K5:K26)</f>
        <v>266.0949999999999</v>
      </c>
      <c r="L27" s="489">
        <f>SUM(L5:L26)</f>
        <v>0.9000462962962962</v>
      </c>
      <c r="M27" s="490">
        <f>L27/K27</f>
        <v>0.003382424684027496</v>
      </c>
      <c r="N27" s="232"/>
    </row>
    <row r="28" spans="1:14" s="160" customFormat="1" ht="12.75">
      <c r="A28" s="491" t="s">
        <v>67</v>
      </c>
      <c r="B28" s="35"/>
      <c r="C28" s="354"/>
      <c r="D28" s="36"/>
      <c r="E28" s="36"/>
      <c r="F28" s="36"/>
      <c r="G28" s="36"/>
      <c r="H28" s="36"/>
      <c r="I28" s="36"/>
      <c r="J28" s="36"/>
      <c r="K28" s="36"/>
      <c r="L28" s="2"/>
      <c r="M28" s="2"/>
      <c r="N28" s="36"/>
    </row>
    <row r="29" spans="1:14" s="160" customFormat="1" ht="12.75">
      <c r="A29" s="39" t="s">
        <v>263</v>
      </c>
      <c r="B29" s="356"/>
      <c r="C29" s="359"/>
      <c r="D29" s="2"/>
      <c r="E29" s="2"/>
      <c r="F29" s="2"/>
      <c r="G29" s="232"/>
      <c r="H29" s="2"/>
      <c r="I29" s="2"/>
      <c r="J29" s="2"/>
      <c r="K29" s="2"/>
      <c r="L29" s="2"/>
      <c r="M29" s="2"/>
      <c r="N29" s="2"/>
    </row>
    <row r="30" spans="1:14" ht="10.5" customHeight="1">
      <c r="A30" s="41" t="s">
        <v>68</v>
      </c>
      <c r="B30" s="358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2.75">
      <c r="A31" s="41" t="s">
        <v>186</v>
      </c>
      <c r="B31" s="358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2" s="42" customFormat="1" ht="12.75">
      <c r="A32" s="41" t="s">
        <v>264</v>
      </c>
      <c r="B32" s="358"/>
    </row>
    <row r="33" spans="1:2" s="42" customFormat="1" ht="12.75">
      <c r="A33" s="41" t="s">
        <v>265</v>
      </c>
      <c r="B33" s="358"/>
    </row>
    <row r="34" spans="1:2" s="42" customFormat="1" ht="12.75">
      <c r="A34" s="41" t="s">
        <v>266</v>
      </c>
      <c r="B34" s="358"/>
    </row>
    <row r="35" spans="1:14" s="42" customFormat="1" ht="12.75">
      <c r="A35" s="41" t="s">
        <v>270</v>
      </c>
      <c r="B35" s="356"/>
      <c r="C35" s="35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="42" customFormat="1" ht="12.75">
      <c r="A36" s="41"/>
    </row>
    <row r="37" ht="12.75">
      <c r="A37" s="41"/>
    </row>
    <row r="40" ht="12.75">
      <c r="M40" s="40"/>
    </row>
    <row r="41" ht="12.75">
      <c r="M41" s="43"/>
    </row>
    <row r="43" ht="12.75">
      <c r="M43" s="166"/>
    </row>
    <row r="44" ht="12.75">
      <c r="M44" s="16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.8515625" style="0" customWidth="1"/>
    <col min="2" max="2" width="0" style="0" hidden="1" customWidth="1"/>
    <col min="4" max="4" width="14.00390625" style="0" customWidth="1"/>
    <col min="5" max="5" width="12.8515625" style="0" hidden="1" customWidth="1"/>
    <col min="6" max="6" width="12.00390625" style="0" customWidth="1"/>
    <col min="7" max="7" width="22.28125" style="0" hidden="1" customWidth="1"/>
    <col min="8" max="8" width="7.00390625" style="0" hidden="1" customWidth="1"/>
    <col min="9" max="9" width="0" style="0" hidden="1" customWidth="1"/>
    <col min="11" max="11" width="8.7109375" style="0" hidden="1" customWidth="1"/>
    <col min="12" max="12" width="0" style="0" hidden="1" customWidth="1"/>
    <col min="13" max="13" width="10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5" ht="17.25" customHeigh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90"/>
      <c r="M5" s="11"/>
      <c r="N5" s="12"/>
      <c r="O5" s="13"/>
    </row>
    <row r="6" spans="1:15" ht="17.25" customHeight="1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191"/>
      <c r="M6" s="17"/>
      <c r="N6" s="18"/>
      <c r="O6" s="19"/>
    </row>
    <row r="7" spans="1:15" ht="17.25" customHeight="1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91"/>
      <c r="M7" s="17"/>
      <c r="N7" s="18"/>
      <c r="O7" s="19"/>
    </row>
    <row r="8" spans="1:15" ht="17.25" customHeight="1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91"/>
      <c r="M8" s="17"/>
      <c r="N8" s="18"/>
      <c r="O8" s="19"/>
    </row>
    <row r="9" spans="1:15" ht="17.25" customHeight="1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91"/>
      <c r="M9" s="17"/>
      <c r="N9" s="18"/>
      <c r="O9" s="19"/>
    </row>
    <row r="10" spans="1:15" ht="17.25" customHeight="1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91"/>
      <c r="M10" s="17"/>
      <c r="N10" s="18"/>
      <c r="O10" s="19"/>
    </row>
    <row r="11" spans="1:15" ht="17.25" customHeight="1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91"/>
      <c r="M11" s="17"/>
      <c r="N11" s="18"/>
      <c r="O11" s="19"/>
    </row>
    <row r="12" spans="1:15" ht="17.25" customHeight="1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91"/>
      <c r="M12" s="17"/>
      <c r="N12" s="18"/>
      <c r="O12" s="19"/>
    </row>
    <row r="13" spans="1:15" ht="17.25" customHeight="1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91"/>
      <c r="M13" s="17"/>
      <c r="N13" s="18"/>
      <c r="O13" s="19"/>
    </row>
    <row r="14" spans="1:15" ht="17.25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91"/>
      <c r="M14" s="17"/>
      <c r="N14" s="18"/>
      <c r="O14" s="19"/>
    </row>
    <row r="15" spans="1:15" ht="17.25" customHeight="1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91"/>
      <c r="M15" s="17"/>
      <c r="N15" s="18"/>
      <c r="O15" s="19"/>
    </row>
    <row r="16" spans="1:15" ht="17.25" customHeigh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91"/>
      <c r="M16" s="17"/>
      <c r="N16" s="18"/>
      <c r="O16" s="19"/>
    </row>
    <row r="17" spans="1:15" ht="17.25" customHeight="1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91"/>
      <c r="M17" s="17"/>
      <c r="N17" s="18"/>
      <c r="O17" s="19"/>
    </row>
    <row r="18" spans="1:15" ht="17.25" customHeight="1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91"/>
      <c r="M18" s="17"/>
      <c r="N18" s="18"/>
      <c r="O18" s="19"/>
    </row>
    <row r="19" spans="1:15" ht="17.25" customHeight="1">
      <c r="A19" s="21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192"/>
      <c r="M19" s="24"/>
      <c r="N19" s="25"/>
      <c r="O19" s="26"/>
    </row>
    <row r="20" spans="1:15" ht="17.25" customHeight="1" hidden="1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91"/>
      <c r="M20" s="17"/>
      <c r="N20" s="18"/>
      <c r="O20" s="19"/>
    </row>
    <row r="21" spans="1:15" ht="17.25" customHeight="1" hidden="1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8"/>
      <c r="O21" s="19"/>
    </row>
    <row r="22" spans="1:15" ht="17.25" customHeight="1" hidden="1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9"/>
    </row>
    <row r="23" spans="1:15" ht="17.25" customHeight="1">
      <c r="A23" s="21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192"/>
      <c r="M23" s="24"/>
      <c r="N23" s="25"/>
      <c r="O23" s="26"/>
    </row>
    <row r="24" spans="1:15" ht="17.25" customHeight="1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91"/>
      <c r="M24" s="17"/>
      <c r="N24" s="18"/>
      <c r="O24" s="19"/>
    </row>
    <row r="25" spans="1:15" ht="17.25" customHeight="1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91"/>
      <c r="M25" s="17"/>
      <c r="N25" s="18"/>
      <c r="O25" s="19"/>
    </row>
    <row r="26" spans="1:15" ht="17.25" customHeight="1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91"/>
      <c r="M26" s="17"/>
      <c r="N26" s="18"/>
      <c r="O26" s="19"/>
    </row>
    <row r="27" spans="1:15" ht="17.25" customHeight="1">
      <c r="A27" s="14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91"/>
      <c r="M27" s="17"/>
      <c r="N27" s="18"/>
      <c r="O27" s="19"/>
    </row>
    <row r="28" spans="1:15" ht="17.25" customHeight="1" thickBot="1">
      <c r="A28" s="28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193"/>
      <c r="M28" s="31"/>
      <c r="N28" s="32"/>
      <c r="O28" s="33"/>
    </row>
    <row r="29" spans="1:15" ht="17.25" customHeight="1">
      <c r="A29" s="194"/>
      <c r="B29" s="195"/>
      <c r="C29" s="195"/>
      <c r="D29" s="196"/>
      <c r="E29" s="196"/>
      <c r="F29" s="196"/>
      <c r="G29" s="196"/>
      <c r="H29" s="196"/>
      <c r="I29" s="196"/>
      <c r="J29" s="196"/>
      <c r="K29" s="196"/>
      <c r="L29" s="197"/>
      <c r="M29" s="198"/>
      <c r="N29" s="199"/>
      <c r="O29" s="200"/>
    </row>
    <row r="30" spans="1:15" ht="17.25" customHeight="1" thickBot="1">
      <c r="A30" s="201"/>
      <c r="B30" s="202"/>
      <c r="C30" s="202"/>
      <c r="D30" s="203"/>
      <c r="E30" s="203"/>
      <c r="F30" s="203"/>
      <c r="G30" s="203"/>
      <c r="H30" s="203"/>
      <c r="I30" s="203"/>
      <c r="J30" s="203"/>
      <c r="K30" s="203"/>
      <c r="L30" s="204"/>
      <c r="M30" s="205"/>
      <c r="N30" s="206"/>
      <c r="O30" s="207"/>
    </row>
    <row r="31" spans="1:15" ht="12.75">
      <c r="A31" s="34"/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8"/>
      <c r="O31" s="36"/>
    </row>
    <row r="32" spans="1:15" ht="12.7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2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.7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.75">
      <c r="A38" s="4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421875" style="55" customWidth="1"/>
    <col min="2" max="2" width="6.28125" style="49" customWidth="1"/>
    <col min="3" max="3" width="22.00390625" style="55" customWidth="1"/>
    <col min="4" max="4" width="10.57421875" style="47" customWidth="1"/>
    <col min="5" max="5" width="9.421875" style="48" customWidth="1"/>
    <col min="6" max="6" width="10.140625" style="48" customWidth="1"/>
    <col min="7" max="7" width="9.7109375" style="49" customWidth="1"/>
    <col min="8" max="8" width="10.421875" style="49" customWidth="1"/>
    <col min="9" max="9" width="4.8515625" style="55" customWidth="1"/>
    <col min="10" max="10" width="4.7109375" style="158" customWidth="1"/>
    <col min="11" max="13" width="4.7109375" style="55" customWidth="1"/>
    <col min="14" max="14" width="8.28125" style="55" customWidth="1"/>
    <col min="15" max="15" width="4.7109375" style="55" customWidth="1"/>
    <col min="16" max="16" width="7.28125" style="55" customWidth="1"/>
    <col min="17" max="17" width="8.140625" style="55" customWidth="1"/>
    <col min="18" max="18" width="23.00390625" style="55" customWidth="1"/>
    <col min="19" max="19" width="8.8515625" style="49" customWidth="1"/>
    <col min="20" max="20" width="4.28125" style="49" customWidth="1"/>
    <col min="21" max="21" width="9.00390625" style="49" customWidth="1"/>
    <col min="22" max="22" width="9.28125" style="49" customWidth="1"/>
    <col min="23" max="23" width="4.140625" style="49" customWidth="1"/>
    <col min="24" max="24" width="9.00390625" style="49" customWidth="1"/>
    <col min="25" max="25" width="9.57421875" style="49" customWidth="1"/>
    <col min="26" max="26" width="4.8515625" style="49" customWidth="1"/>
    <col min="27" max="27" width="9.28125" style="49" customWidth="1"/>
    <col min="28" max="28" width="9.7109375" style="48" customWidth="1"/>
    <col min="29" max="29" width="8.421875" style="52" customWidth="1"/>
    <col min="30" max="30" width="9.8515625" style="49" customWidth="1"/>
    <col min="31" max="31" width="9.57421875" style="492" bestFit="1" customWidth="1"/>
    <col min="32" max="32" width="7.57421875" style="492" customWidth="1"/>
    <col min="33" max="33" width="9.00390625" style="492" customWidth="1"/>
    <col min="34" max="34" width="10.00390625" style="208" customWidth="1"/>
    <col min="35" max="35" width="6.140625" style="208" customWidth="1"/>
    <col min="36" max="36" width="9.7109375" style="53" customWidth="1"/>
    <col min="37" max="37" width="9.140625" style="53" customWidth="1"/>
    <col min="38" max="38" width="10.421875" style="53" bestFit="1" customWidth="1"/>
    <col min="39" max="44" width="9.140625" style="53" customWidth="1"/>
    <col min="45" max="77" width="9.140625" style="54" customWidth="1"/>
    <col min="78" max="16384" width="9.140625" style="55" customWidth="1"/>
  </cols>
  <sheetData>
    <row r="1" spans="1:77" ht="17.25" customHeight="1" thickBot="1">
      <c r="A1" s="1" t="s">
        <v>123</v>
      </c>
      <c r="B1" s="45"/>
      <c r="C1" s="46"/>
      <c r="I1" s="46"/>
      <c r="J1" s="50"/>
      <c r="K1" s="46"/>
      <c r="L1" s="46"/>
      <c r="M1" s="46"/>
      <c r="N1" s="46"/>
      <c r="O1" s="46"/>
      <c r="P1" s="46"/>
      <c r="Q1" s="46"/>
      <c r="R1" s="46"/>
      <c r="S1" s="45"/>
      <c r="T1" s="45"/>
      <c r="U1" s="51"/>
      <c r="W1" s="45"/>
      <c r="AH1" s="164"/>
      <c r="AI1" s="164"/>
      <c r="AQ1" s="54"/>
      <c r="AR1" s="54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</row>
    <row r="2" spans="1:45" s="66" customFormat="1" ht="26.25" customHeight="1" thickBot="1">
      <c r="A2" s="56"/>
      <c r="B2" s="45"/>
      <c r="C2" s="46"/>
      <c r="D2" s="57" t="s">
        <v>161</v>
      </c>
      <c r="E2" s="58"/>
      <c r="F2" s="58"/>
      <c r="G2" s="59" t="s">
        <v>158</v>
      </c>
      <c r="H2" s="60" t="s">
        <v>162</v>
      </c>
      <c r="I2" s="46"/>
      <c r="J2" s="50"/>
      <c r="K2" s="46"/>
      <c r="L2" s="46"/>
      <c r="M2" s="46"/>
      <c r="N2" s="46"/>
      <c r="O2" s="46"/>
      <c r="P2" s="46"/>
      <c r="Q2" s="46"/>
      <c r="R2" s="282"/>
      <c r="S2" s="400" t="s">
        <v>167</v>
      </c>
      <c r="T2" s="76"/>
      <c r="U2" s="401" t="s">
        <v>168</v>
      </c>
      <c r="V2" s="61" t="s">
        <v>183</v>
      </c>
      <c r="W2" s="62"/>
      <c r="X2" s="63" t="s">
        <v>170</v>
      </c>
      <c r="Y2" s="61" t="s">
        <v>169</v>
      </c>
      <c r="Z2" s="62"/>
      <c r="AA2" s="63" t="s">
        <v>171</v>
      </c>
      <c r="AB2" s="573" t="s">
        <v>172</v>
      </c>
      <c r="AC2" s="574"/>
      <c r="AD2" s="575" t="s">
        <v>173</v>
      </c>
      <c r="AE2" s="284" t="s">
        <v>174</v>
      </c>
      <c r="AF2" s="285"/>
      <c r="AG2" s="286" t="s">
        <v>175</v>
      </c>
      <c r="AH2" s="636" t="s">
        <v>269</v>
      </c>
      <c r="AI2" s="637"/>
      <c r="AJ2" s="638"/>
      <c r="AK2" s="64"/>
      <c r="AL2" s="64"/>
      <c r="AM2" s="64"/>
      <c r="AN2" s="64"/>
      <c r="AO2" s="64"/>
      <c r="AP2" s="64"/>
      <c r="AQ2" s="65"/>
      <c r="AR2" s="65"/>
      <c r="AS2" s="65"/>
    </row>
    <row r="3" spans="1:77" ht="33.75" customHeight="1" thickBot="1">
      <c r="A3" s="67" t="s">
        <v>72</v>
      </c>
      <c r="B3" s="68" t="s">
        <v>124</v>
      </c>
      <c r="C3" s="69" t="s">
        <v>3</v>
      </c>
      <c r="D3" s="70" t="s">
        <v>12</v>
      </c>
      <c r="E3" s="71" t="s">
        <v>159</v>
      </c>
      <c r="F3" s="72" t="s">
        <v>160</v>
      </c>
      <c r="G3" s="59" t="s">
        <v>158</v>
      </c>
      <c r="H3" s="73" t="s">
        <v>130</v>
      </c>
      <c r="I3" s="74" t="s">
        <v>125</v>
      </c>
      <c r="J3" s="74" t="s">
        <v>126</v>
      </c>
      <c r="K3" s="74" t="s">
        <v>127</v>
      </c>
      <c r="L3" s="74" t="s">
        <v>128</v>
      </c>
      <c r="M3" s="283" t="s">
        <v>129</v>
      </c>
      <c r="N3" s="281" t="s">
        <v>163</v>
      </c>
      <c r="O3" s="69" t="s">
        <v>7</v>
      </c>
      <c r="P3" s="74" t="s">
        <v>8</v>
      </c>
      <c r="Q3" s="317" t="s">
        <v>9</v>
      </c>
      <c r="R3" s="280" t="s">
        <v>164</v>
      </c>
      <c r="S3" s="75" t="s">
        <v>165</v>
      </c>
      <c r="T3" s="76" t="s">
        <v>166</v>
      </c>
      <c r="U3" s="77" t="s">
        <v>130</v>
      </c>
      <c r="V3" s="75" t="s">
        <v>165</v>
      </c>
      <c r="W3" s="76" t="s">
        <v>166</v>
      </c>
      <c r="X3" s="77" t="s">
        <v>130</v>
      </c>
      <c r="Y3" s="75" t="s">
        <v>165</v>
      </c>
      <c r="Z3" s="76" t="s">
        <v>166</v>
      </c>
      <c r="AA3" s="77" t="s">
        <v>130</v>
      </c>
      <c r="AB3" s="576" t="s">
        <v>165</v>
      </c>
      <c r="AC3" s="577">
        <v>12.195</v>
      </c>
      <c r="AD3" s="578" t="s">
        <v>130</v>
      </c>
      <c r="AE3" s="75" t="s">
        <v>165</v>
      </c>
      <c r="AF3" s="76">
        <v>12.195</v>
      </c>
      <c r="AG3" s="77" t="s">
        <v>130</v>
      </c>
      <c r="AH3" s="209"/>
      <c r="AI3" s="210"/>
      <c r="AJ3" s="211"/>
      <c r="AQ3" s="54"/>
      <c r="AR3" s="54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</row>
    <row r="4" spans="1:42" s="300" customFormat="1" ht="11.25" customHeight="1">
      <c r="A4" s="287">
        <v>1</v>
      </c>
      <c r="B4" s="288">
        <v>770</v>
      </c>
      <c r="C4" s="385" t="s">
        <v>132</v>
      </c>
      <c r="D4" s="181">
        <f aca="true" t="shared" si="0" ref="D4:D45">S4+V4+Y4+AB4</f>
        <v>0.10640700938886798</v>
      </c>
      <c r="E4" s="169">
        <f aca="true" t="shared" si="1" ref="E4:E21">IF(D5&gt;D4,D5-D4,"")</f>
        <v>0.01096629509060712</v>
      </c>
      <c r="F4" s="169"/>
      <c r="G4" s="493">
        <f aca="true" t="shared" si="2" ref="G4:G45">T4+W4+Z4+AC4</f>
        <v>42.195</v>
      </c>
      <c r="H4" s="182">
        <f aca="true" t="shared" si="3" ref="H4:H45">D4/G4</f>
        <v>0.0025217919039902353</v>
      </c>
      <c r="I4" s="289">
        <v>1</v>
      </c>
      <c r="J4" s="290">
        <v>1</v>
      </c>
      <c r="K4" s="291">
        <v>1</v>
      </c>
      <c r="L4" s="289">
        <v>1</v>
      </c>
      <c r="M4" s="292"/>
      <c r="N4" s="386" t="s">
        <v>19</v>
      </c>
      <c r="O4" s="386" t="s">
        <v>17</v>
      </c>
      <c r="P4" s="386">
        <v>1982</v>
      </c>
      <c r="Q4" s="386" t="s">
        <v>24</v>
      </c>
      <c r="R4" s="387" t="s">
        <v>23</v>
      </c>
      <c r="S4" s="293">
        <v>0.025214043301898595</v>
      </c>
      <c r="T4" s="183">
        <v>10</v>
      </c>
      <c r="U4" s="184">
        <f aca="true" t="shared" si="4" ref="U4:U21">S4/T4</f>
        <v>0.0025214043301898595</v>
      </c>
      <c r="V4" s="293">
        <v>0.02525546608696938</v>
      </c>
      <c r="W4" s="183">
        <v>10</v>
      </c>
      <c r="X4" s="173">
        <f aca="true" t="shared" si="5" ref="X4:X22">V4/W4</f>
        <v>0.002525546608696938</v>
      </c>
      <c r="Y4" s="293">
        <v>0.025069444444444446</v>
      </c>
      <c r="Z4" s="172">
        <v>10</v>
      </c>
      <c r="AA4" s="173">
        <f aca="true" t="shared" si="6" ref="AA4:AA26">Y4/Z4</f>
        <v>0.0025069444444444445</v>
      </c>
      <c r="AB4" s="579">
        <v>0.030868055555555555</v>
      </c>
      <c r="AC4" s="580">
        <v>12.195</v>
      </c>
      <c r="AD4" s="581">
        <f aca="true" t="shared" si="7" ref="AD4:AD24">AB4/AC4</f>
        <v>0.0025312058676142317</v>
      </c>
      <c r="AE4" s="295"/>
      <c r="AF4" s="296"/>
      <c r="AG4" s="294"/>
      <c r="AH4" s="297"/>
      <c r="AI4" s="298"/>
      <c r="AJ4" s="294"/>
      <c r="AK4" s="299"/>
      <c r="AL4" s="299"/>
      <c r="AM4" s="299"/>
      <c r="AN4" s="299"/>
      <c r="AO4" s="299"/>
      <c r="AP4" s="299"/>
    </row>
    <row r="5" spans="1:42" s="300" customFormat="1" ht="11.25" customHeight="1">
      <c r="A5" s="301">
        <v>2</v>
      </c>
      <c r="B5" s="302">
        <v>795</v>
      </c>
      <c r="C5" s="167" t="s">
        <v>135</v>
      </c>
      <c r="D5" s="168">
        <f t="shared" si="0"/>
        <v>0.1173733044794751</v>
      </c>
      <c r="E5" s="169">
        <f t="shared" si="1"/>
        <v>0.0011345414453803465</v>
      </c>
      <c r="F5" s="169">
        <f aca="true" t="shared" si="8" ref="F5:F21">D5-$D$4</f>
        <v>0.01096629509060712</v>
      </c>
      <c r="G5" s="494">
        <f t="shared" si="2"/>
        <v>42.195</v>
      </c>
      <c r="H5" s="170">
        <f t="shared" si="3"/>
        <v>0.002781687509882097</v>
      </c>
      <c r="I5" s="303">
        <v>4</v>
      </c>
      <c r="J5" s="304">
        <v>5</v>
      </c>
      <c r="K5" s="303">
        <v>4</v>
      </c>
      <c r="L5" s="303">
        <v>2</v>
      </c>
      <c r="M5" s="305"/>
      <c r="N5" s="175" t="s">
        <v>19</v>
      </c>
      <c r="O5" s="175" t="s">
        <v>17</v>
      </c>
      <c r="P5" s="175">
        <v>1982</v>
      </c>
      <c r="Q5" s="175" t="s">
        <v>24</v>
      </c>
      <c r="R5" s="171" t="s">
        <v>16</v>
      </c>
      <c r="S5" s="293">
        <v>0.029021455862541134</v>
      </c>
      <c r="T5" s="172">
        <v>10</v>
      </c>
      <c r="U5" s="173">
        <f t="shared" si="4"/>
        <v>0.0029021455862541135</v>
      </c>
      <c r="V5" s="293">
        <v>0.028293978246563597</v>
      </c>
      <c r="W5" s="172">
        <v>10</v>
      </c>
      <c r="X5" s="173">
        <f t="shared" si="5"/>
        <v>0.0028293978246563597</v>
      </c>
      <c r="Y5" s="293">
        <v>0.027488425925925927</v>
      </c>
      <c r="Z5" s="172">
        <v>10</v>
      </c>
      <c r="AA5" s="173">
        <f t="shared" si="6"/>
        <v>0.0027488425925925927</v>
      </c>
      <c r="AB5" s="579">
        <v>0.03256944444444444</v>
      </c>
      <c r="AC5" s="582">
        <v>12.195</v>
      </c>
      <c r="AD5" s="583">
        <f t="shared" si="7"/>
        <v>0.002670721151655961</v>
      </c>
      <c r="AE5" s="309"/>
      <c r="AF5" s="308"/>
      <c r="AG5" s="294"/>
      <c r="AH5" s="297"/>
      <c r="AI5" s="298"/>
      <c r="AJ5" s="294"/>
      <c r="AK5" s="299"/>
      <c r="AL5" s="299"/>
      <c r="AM5" s="299"/>
      <c r="AN5" s="299"/>
      <c r="AO5" s="299"/>
      <c r="AP5" s="299"/>
    </row>
    <row r="6" spans="1:42" s="300" customFormat="1" ht="11.25" customHeight="1">
      <c r="A6" s="301">
        <v>3</v>
      </c>
      <c r="B6" s="302">
        <v>777</v>
      </c>
      <c r="C6" s="167" t="s">
        <v>134</v>
      </c>
      <c r="D6" s="168">
        <f t="shared" si="0"/>
        <v>0.11850784592485544</v>
      </c>
      <c r="E6" s="169">
        <f t="shared" si="1"/>
        <v>0.010096394101981515</v>
      </c>
      <c r="F6" s="169">
        <f t="shared" si="8"/>
        <v>0.012100836535987466</v>
      </c>
      <c r="G6" s="494">
        <f t="shared" si="2"/>
        <v>42.195</v>
      </c>
      <c r="H6" s="170">
        <f t="shared" si="3"/>
        <v>0.0028085755640444472</v>
      </c>
      <c r="I6" s="303">
        <v>3</v>
      </c>
      <c r="J6" s="304">
        <v>4</v>
      </c>
      <c r="K6" s="303">
        <v>7</v>
      </c>
      <c r="L6" s="303">
        <v>3</v>
      </c>
      <c r="M6" s="305"/>
      <c r="N6" s="175" t="s">
        <v>19</v>
      </c>
      <c r="O6" s="175" t="s">
        <v>17</v>
      </c>
      <c r="P6" s="175">
        <v>1972</v>
      </c>
      <c r="Q6" s="175" t="s">
        <v>28</v>
      </c>
      <c r="R6" s="171" t="s">
        <v>27</v>
      </c>
      <c r="S6" s="293">
        <v>0.027250031287498994</v>
      </c>
      <c r="T6" s="172">
        <v>10</v>
      </c>
      <c r="U6" s="173">
        <f t="shared" si="4"/>
        <v>0.0027250031287498993</v>
      </c>
      <c r="V6" s="293">
        <v>0.02780874056328239</v>
      </c>
      <c r="W6" s="172">
        <v>10</v>
      </c>
      <c r="X6" s="173">
        <f t="shared" si="5"/>
        <v>0.002780874056328239</v>
      </c>
      <c r="Y6" s="293">
        <v>0.029166666666666664</v>
      </c>
      <c r="Z6" s="172">
        <v>10</v>
      </c>
      <c r="AA6" s="173">
        <f t="shared" si="6"/>
        <v>0.0029166666666666664</v>
      </c>
      <c r="AB6" s="579">
        <v>0.03428240740740741</v>
      </c>
      <c r="AC6" s="582">
        <v>12.195</v>
      </c>
      <c r="AD6" s="583">
        <f t="shared" si="7"/>
        <v>0.0028111855192626</v>
      </c>
      <c r="AE6" s="307"/>
      <c r="AF6" s="308"/>
      <c r="AG6" s="294"/>
      <c r="AH6" s="297"/>
      <c r="AI6" s="298"/>
      <c r="AJ6" s="294"/>
      <c r="AK6" s="299"/>
      <c r="AL6" s="299"/>
      <c r="AM6" s="299"/>
      <c r="AN6" s="299"/>
      <c r="AO6" s="299"/>
      <c r="AP6" s="299"/>
    </row>
    <row r="7" spans="1:42" s="300" customFormat="1" ht="11.25" customHeight="1">
      <c r="A7" s="301">
        <f>A6+1</f>
        <v>4</v>
      </c>
      <c r="B7" s="302">
        <v>786</v>
      </c>
      <c r="C7" s="167" t="s">
        <v>137</v>
      </c>
      <c r="D7" s="168">
        <f t="shared" si="0"/>
        <v>0.12860424002683696</v>
      </c>
      <c r="E7" s="169">
        <f t="shared" si="1"/>
        <v>0.0007536283658216292</v>
      </c>
      <c r="F7" s="169">
        <f t="shared" si="8"/>
        <v>0.02219723063796898</v>
      </c>
      <c r="G7" s="494">
        <f t="shared" si="2"/>
        <v>42.195</v>
      </c>
      <c r="H7" s="170">
        <f t="shared" si="3"/>
        <v>0.003047854959754401</v>
      </c>
      <c r="I7" s="303">
        <v>7</v>
      </c>
      <c r="J7" s="304">
        <v>8</v>
      </c>
      <c r="K7" s="303">
        <v>11</v>
      </c>
      <c r="L7" s="303">
        <v>5</v>
      </c>
      <c r="M7" s="305"/>
      <c r="N7" s="175" t="s">
        <v>19</v>
      </c>
      <c r="O7" s="175" t="s">
        <v>17</v>
      </c>
      <c r="P7" s="175">
        <v>1979</v>
      </c>
      <c r="Q7" s="175" t="s">
        <v>24</v>
      </c>
      <c r="R7" s="171" t="s">
        <v>71</v>
      </c>
      <c r="S7" s="293">
        <v>0.0314255320715269</v>
      </c>
      <c r="T7" s="172">
        <v>10</v>
      </c>
      <c r="U7" s="173">
        <f t="shared" si="4"/>
        <v>0.00314255320715269</v>
      </c>
      <c r="V7" s="293">
        <v>0.030604633881235993</v>
      </c>
      <c r="W7" s="172">
        <v>10</v>
      </c>
      <c r="X7" s="173">
        <f t="shared" si="5"/>
        <v>0.0030604633881235995</v>
      </c>
      <c r="Y7" s="293">
        <v>0.030185185185185186</v>
      </c>
      <c r="Z7" s="172">
        <v>10</v>
      </c>
      <c r="AA7" s="173">
        <f t="shared" si="6"/>
        <v>0.0030185185185185185</v>
      </c>
      <c r="AB7" s="579">
        <v>0.03638888888888889</v>
      </c>
      <c r="AC7" s="582">
        <v>12.195</v>
      </c>
      <c r="AD7" s="583">
        <f t="shared" si="7"/>
        <v>0.0029839187280761696</v>
      </c>
      <c r="AE7" s="307"/>
      <c r="AF7" s="308"/>
      <c r="AG7" s="294"/>
      <c r="AH7" s="297"/>
      <c r="AI7" s="298"/>
      <c r="AJ7" s="294"/>
      <c r="AK7" s="299"/>
      <c r="AL7" s="299"/>
      <c r="AM7" s="299"/>
      <c r="AN7" s="299"/>
      <c r="AO7" s="299"/>
      <c r="AP7" s="299"/>
    </row>
    <row r="8" spans="1:42" s="300" customFormat="1" ht="11.25" customHeight="1">
      <c r="A8" s="301">
        <f aca="true" t="shared" si="9" ref="A8:A44">A7+1</f>
        <v>5</v>
      </c>
      <c r="B8" s="302">
        <v>779</v>
      </c>
      <c r="C8" s="167" t="s">
        <v>138</v>
      </c>
      <c r="D8" s="168">
        <f t="shared" si="0"/>
        <v>0.1293578683926586</v>
      </c>
      <c r="E8" s="169">
        <f t="shared" si="1"/>
        <v>0.003152718579524455</v>
      </c>
      <c r="F8" s="169">
        <f t="shared" si="8"/>
        <v>0.02295085900379061</v>
      </c>
      <c r="G8" s="494">
        <f t="shared" si="2"/>
        <v>42.195</v>
      </c>
      <c r="H8" s="170">
        <f t="shared" si="3"/>
        <v>0.003065715568021296</v>
      </c>
      <c r="I8" s="303">
        <v>6</v>
      </c>
      <c r="J8" s="304">
        <v>9</v>
      </c>
      <c r="K8" s="303">
        <v>10</v>
      </c>
      <c r="L8" s="303">
        <v>6</v>
      </c>
      <c r="M8" s="305"/>
      <c r="N8" s="175" t="s">
        <v>19</v>
      </c>
      <c r="O8" s="175" t="s">
        <v>17</v>
      </c>
      <c r="P8" s="175">
        <v>1972</v>
      </c>
      <c r="Q8" s="175" t="s">
        <v>28</v>
      </c>
      <c r="R8" s="171" t="s">
        <v>27</v>
      </c>
      <c r="S8" s="293">
        <v>0.031126460390026284</v>
      </c>
      <c r="T8" s="172">
        <v>10</v>
      </c>
      <c r="U8" s="173">
        <f t="shared" si="4"/>
        <v>0.0031126460390026285</v>
      </c>
      <c r="V8" s="293">
        <v>0.03090501911374341</v>
      </c>
      <c r="W8" s="172">
        <v>10</v>
      </c>
      <c r="X8" s="173">
        <f t="shared" si="5"/>
        <v>0.003090501911374341</v>
      </c>
      <c r="Y8" s="293">
        <v>0.03005787037037037</v>
      </c>
      <c r="Z8" s="172">
        <v>10</v>
      </c>
      <c r="AA8" s="173">
        <f t="shared" si="6"/>
        <v>0.003005787037037037</v>
      </c>
      <c r="AB8" s="579">
        <v>0.03726851851851851</v>
      </c>
      <c r="AC8" s="582">
        <v>12.195</v>
      </c>
      <c r="AD8" s="583">
        <f t="shared" si="7"/>
        <v>0.003056049079009308</v>
      </c>
      <c r="AE8" s="309"/>
      <c r="AF8" s="308"/>
      <c r="AG8" s="294"/>
      <c r="AH8" s="297"/>
      <c r="AI8" s="298"/>
      <c r="AJ8" s="294"/>
      <c r="AK8" s="299"/>
      <c r="AL8" s="299"/>
      <c r="AM8" s="299"/>
      <c r="AN8" s="299"/>
      <c r="AO8" s="299"/>
      <c r="AP8" s="299"/>
    </row>
    <row r="9" spans="1:42" s="300" customFormat="1" ht="11.25" customHeight="1">
      <c r="A9" s="301">
        <f t="shared" si="9"/>
        <v>6</v>
      </c>
      <c r="B9" s="302">
        <v>778</v>
      </c>
      <c r="C9" s="167" t="s">
        <v>139</v>
      </c>
      <c r="D9" s="168">
        <f t="shared" si="0"/>
        <v>0.13251058697218304</v>
      </c>
      <c r="E9" s="169">
        <f t="shared" si="1"/>
        <v>0.0009652957708545795</v>
      </c>
      <c r="F9" s="169">
        <f t="shared" si="8"/>
        <v>0.026103577583315066</v>
      </c>
      <c r="G9" s="494">
        <f t="shared" si="2"/>
        <v>42.195</v>
      </c>
      <c r="H9" s="170">
        <f t="shared" si="3"/>
        <v>0.0031404333919228117</v>
      </c>
      <c r="I9" s="303">
        <v>8</v>
      </c>
      <c r="J9" s="304">
        <v>10</v>
      </c>
      <c r="K9" s="303">
        <v>14</v>
      </c>
      <c r="L9" s="303">
        <v>8</v>
      </c>
      <c r="M9" s="305"/>
      <c r="N9" s="175" t="s">
        <v>19</v>
      </c>
      <c r="O9" s="175" t="s">
        <v>17</v>
      </c>
      <c r="P9" s="175">
        <v>1979</v>
      </c>
      <c r="Q9" s="175" t="s">
        <v>24</v>
      </c>
      <c r="R9" s="171" t="s">
        <v>27</v>
      </c>
      <c r="S9" s="293">
        <v>0.032058183705470526</v>
      </c>
      <c r="T9" s="172">
        <v>10</v>
      </c>
      <c r="U9" s="173">
        <f t="shared" si="4"/>
        <v>0.0032058183705470527</v>
      </c>
      <c r="V9" s="293">
        <v>0.031586662525971775</v>
      </c>
      <c r="W9" s="172">
        <v>10</v>
      </c>
      <c r="X9" s="173">
        <f t="shared" si="5"/>
        <v>0.0031586662525971776</v>
      </c>
      <c r="Y9" s="293">
        <v>0.03137731481481481</v>
      </c>
      <c r="Z9" s="172">
        <v>10</v>
      </c>
      <c r="AA9" s="173">
        <f t="shared" si="6"/>
        <v>0.003137731481481481</v>
      </c>
      <c r="AB9" s="579">
        <v>0.037488425925925925</v>
      </c>
      <c r="AC9" s="582">
        <v>12.195</v>
      </c>
      <c r="AD9" s="583">
        <f t="shared" si="7"/>
        <v>0.003074081666742593</v>
      </c>
      <c r="AE9" s="309"/>
      <c r="AF9" s="308"/>
      <c r="AG9" s="294"/>
      <c r="AH9" s="297"/>
      <c r="AI9" s="298"/>
      <c r="AJ9" s="294"/>
      <c r="AK9" s="299"/>
      <c r="AL9" s="299"/>
      <c r="AM9" s="299"/>
      <c r="AN9" s="299"/>
      <c r="AO9" s="299"/>
      <c r="AP9" s="299"/>
    </row>
    <row r="10" spans="1:42" s="300" customFormat="1" ht="11.25" customHeight="1">
      <c r="A10" s="301">
        <f t="shared" si="9"/>
        <v>7</v>
      </c>
      <c r="B10" s="310">
        <v>781</v>
      </c>
      <c r="C10" s="174" t="s">
        <v>141</v>
      </c>
      <c r="D10" s="168">
        <f>S10+V10+Y10+AB10</f>
        <v>0.13347588274303762</v>
      </c>
      <c r="E10" s="169">
        <f t="shared" si="1"/>
        <v>0.002475660375202665</v>
      </c>
      <c r="F10" s="169">
        <f>D10-$D$4</f>
        <v>0.027068873354169645</v>
      </c>
      <c r="G10" s="494">
        <f>T10+W10+Z10+AC10</f>
        <v>42.195</v>
      </c>
      <c r="H10" s="170">
        <f>D10/G10</f>
        <v>0.00316331040983618</v>
      </c>
      <c r="I10" s="303">
        <v>10</v>
      </c>
      <c r="J10" s="311">
        <v>11</v>
      </c>
      <c r="K10" s="312">
        <v>13</v>
      </c>
      <c r="L10" s="312">
        <v>7</v>
      </c>
      <c r="M10" s="313"/>
      <c r="N10" s="175" t="s">
        <v>19</v>
      </c>
      <c r="O10" s="175" t="s">
        <v>17</v>
      </c>
      <c r="P10" s="175">
        <v>1979</v>
      </c>
      <c r="Q10" s="175" t="s">
        <v>24</v>
      </c>
      <c r="R10" s="176" t="s">
        <v>83</v>
      </c>
      <c r="S10" s="293">
        <v>0.03302441529185715</v>
      </c>
      <c r="T10" s="172">
        <v>10</v>
      </c>
      <c r="U10" s="173">
        <f>S10/T10</f>
        <v>0.003302441529185715</v>
      </c>
      <c r="V10" s="293">
        <v>0.03210656004377306</v>
      </c>
      <c r="W10" s="172">
        <v>10</v>
      </c>
      <c r="X10" s="173">
        <f>V10/W10</f>
        <v>0.003210656004377306</v>
      </c>
      <c r="Y10" s="293">
        <v>0.0309375</v>
      </c>
      <c r="Z10" s="172">
        <v>10</v>
      </c>
      <c r="AA10" s="173">
        <f>Y10/Z10</f>
        <v>0.00309375</v>
      </c>
      <c r="AB10" s="579">
        <v>0.03740740740740741</v>
      </c>
      <c r="AC10" s="582">
        <v>12.195</v>
      </c>
      <c r="AD10" s="583">
        <f>AB10/AC10</f>
        <v>0.0030674380817882255</v>
      </c>
      <c r="AE10" s="309"/>
      <c r="AF10" s="306"/>
      <c r="AG10" s="294"/>
      <c r="AH10" s="297"/>
      <c r="AI10" s="298"/>
      <c r="AJ10" s="294"/>
      <c r="AK10" s="299"/>
      <c r="AL10" s="299"/>
      <c r="AM10" s="299"/>
      <c r="AN10" s="299"/>
      <c r="AO10" s="299"/>
      <c r="AP10" s="299"/>
    </row>
    <row r="11" spans="1:42" s="300" customFormat="1" ht="11.25" customHeight="1">
      <c r="A11" s="301">
        <f t="shared" si="9"/>
        <v>8</v>
      </c>
      <c r="B11" s="310">
        <v>783</v>
      </c>
      <c r="C11" s="174" t="s">
        <v>143</v>
      </c>
      <c r="D11" s="168">
        <f t="shared" si="0"/>
        <v>0.1359515431182403</v>
      </c>
      <c r="E11" s="169">
        <f t="shared" si="1"/>
        <v>0.0017014989787010326</v>
      </c>
      <c r="F11" s="169">
        <f t="shared" si="8"/>
        <v>0.02954453372937231</v>
      </c>
      <c r="G11" s="494">
        <f t="shared" si="2"/>
        <v>42.195</v>
      </c>
      <c r="H11" s="170">
        <f t="shared" si="3"/>
        <v>0.00322198229928286</v>
      </c>
      <c r="I11" s="303">
        <v>12</v>
      </c>
      <c r="J11" s="311">
        <v>13</v>
      </c>
      <c r="K11" s="312">
        <v>16</v>
      </c>
      <c r="L11" s="312">
        <v>9</v>
      </c>
      <c r="M11" s="313"/>
      <c r="N11" s="175" t="s">
        <v>19</v>
      </c>
      <c r="O11" s="175" t="s">
        <v>17</v>
      </c>
      <c r="P11" s="175">
        <v>1972</v>
      </c>
      <c r="Q11" s="175" t="s">
        <v>28</v>
      </c>
      <c r="R11" s="176" t="s">
        <v>88</v>
      </c>
      <c r="S11" s="293">
        <v>0.033139442861665085</v>
      </c>
      <c r="T11" s="172">
        <v>10</v>
      </c>
      <c r="U11" s="173">
        <f t="shared" si="4"/>
        <v>0.0033139442861665085</v>
      </c>
      <c r="V11" s="293">
        <v>0.032372285441760386</v>
      </c>
      <c r="W11" s="172">
        <v>10</v>
      </c>
      <c r="X11" s="173">
        <f t="shared" si="5"/>
        <v>0.0032372285441760384</v>
      </c>
      <c r="Y11" s="293">
        <v>0.03196759259259259</v>
      </c>
      <c r="Z11" s="172">
        <v>10</v>
      </c>
      <c r="AA11" s="173">
        <f t="shared" si="6"/>
        <v>0.003196759259259259</v>
      </c>
      <c r="AB11" s="579">
        <v>0.03847222222222222</v>
      </c>
      <c r="AC11" s="582">
        <v>12.195</v>
      </c>
      <c r="AD11" s="583">
        <f t="shared" si="7"/>
        <v>0.0031547537697599196</v>
      </c>
      <c r="AE11" s="307"/>
      <c r="AF11" s="308"/>
      <c r="AG11" s="294"/>
      <c r="AH11" s="297"/>
      <c r="AI11" s="298"/>
      <c r="AJ11" s="294"/>
      <c r="AK11" s="299"/>
      <c r="AL11" s="299"/>
      <c r="AM11" s="299"/>
      <c r="AN11" s="299"/>
      <c r="AO11" s="299"/>
      <c r="AP11" s="299"/>
    </row>
    <row r="12" spans="1:42" s="300" customFormat="1" ht="11.25" customHeight="1">
      <c r="A12" s="301">
        <f t="shared" si="9"/>
        <v>9</v>
      </c>
      <c r="B12" s="302">
        <v>782</v>
      </c>
      <c r="C12" s="167" t="s">
        <v>142</v>
      </c>
      <c r="D12" s="168">
        <f>S12+V12+Y12+AB12</f>
        <v>0.13765304209694132</v>
      </c>
      <c r="E12" s="169">
        <f t="shared" si="1"/>
        <v>0.007795408338846982</v>
      </c>
      <c r="F12" s="169">
        <f>D12-$D$4</f>
        <v>0.031246032708073343</v>
      </c>
      <c r="G12" s="494">
        <f>T12+W12+Z12+AC12</f>
        <v>42.195</v>
      </c>
      <c r="H12" s="170">
        <f>D12/G12</f>
        <v>0.00326230695809791</v>
      </c>
      <c r="I12" s="303">
        <v>11</v>
      </c>
      <c r="J12" s="304">
        <v>14</v>
      </c>
      <c r="K12" s="303">
        <v>15</v>
      </c>
      <c r="L12" s="303">
        <v>10</v>
      </c>
      <c r="M12" s="305"/>
      <c r="N12" s="175" t="s">
        <v>19</v>
      </c>
      <c r="O12" s="175" t="s">
        <v>17</v>
      </c>
      <c r="P12" s="175">
        <v>1984</v>
      </c>
      <c r="Q12" s="175" t="s">
        <v>18</v>
      </c>
      <c r="R12" s="171" t="s">
        <v>31</v>
      </c>
      <c r="S12" s="293">
        <v>0.03302441529185715</v>
      </c>
      <c r="T12" s="172">
        <v>10</v>
      </c>
      <c r="U12" s="173">
        <f>S12/T12</f>
        <v>0.003302441529185715</v>
      </c>
      <c r="V12" s="293">
        <v>0.03270733050878788</v>
      </c>
      <c r="W12" s="172">
        <v>10</v>
      </c>
      <c r="X12" s="173">
        <f>V12/W12</f>
        <v>0.003270733050878788</v>
      </c>
      <c r="Y12" s="293">
        <v>0.03189814814814815</v>
      </c>
      <c r="Z12" s="172">
        <v>10</v>
      </c>
      <c r="AA12" s="173">
        <f>Y12/Z12</f>
        <v>0.0031898148148148146</v>
      </c>
      <c r="AB12" s="579">
        <v>0.04002314814814815</v>
      </c>
      <c r="AC12" s="582">
        <v>12.195</v>
      </c>
      <c r="AD12" s="583">
        <f>AB12/AC12</f>
        <v>0.003281930967457823</v>
      </c>
      <c r="AE12" s="309"/>
      <c r="AF12" s="308"/>
      <c r="AG12" s="294"/>
      <c r="AH12" s="297"/>
      <c r="AI12" s="298"/>
      <c r="AJ12" s="294"/>
      <c r="AK12" s="299"/>
      <c r="AL12" s="299"/>
      <c r="AM12" s="299"/>
      <c r="AN12" s="299"/>
      <c r="AO12" s="299"/>
      <c r="AP12" s="299"/>
    </row>
    <row r="13" spans="1:42" s="300" customFormat="1" ht="11.25" customHeight="1">
      <c r="A13" s="301">
        <f t="shared" si="9"/>
        <v>10</v>
      </c>
      <c r="B13" s="310">
        <v>780</v>
      </c>
      <c r="C13" s="174" t="s">
        <v>146</v>
      </c>
      <c r="D13" s="168">
        <f t="shared" si="0"/>
        <v>0.1454484504357883</v>
      </c>
      <c r="E13" s="169">
        <f t="shared" si="1"/>
        <v>0.0014872252946529496</v>
      </c>
      <c r="F13" s="169">
        <f t="shared" si="8"/>
        <v>0.039041441046920325</v>
      </c>
      <c r="G13" s="494">
        <f t="shared" si="2"/>
        <v>42.195</v>
      </c>
      <c r="H13" s="170">
        <f t="shared" si="3"/>
        <v>0.003447054163663664</v>
      </c>
      <c r="I13" s="303">
        <v>16</v>
      </c>
      <c r="J13" s="311">
        <v>17</v>
      </c>
      <c r="K13" s="312">
        <v>19</v>
      </c>
      <c r="L13" s="312">
        <v>12</v>
      </c>
      <c r="M13" s="313"/>
      <c r="N13" s="175" t="s">
        <v>19</v>
      </c>
      <c r="O13" s="175" t="s">
        <v>17</v>
      </c>
      <c r="P13" s="175">
        <v>1958</v>
      </c>
      <c r="Q13" s="175" t="s">
        <v>32</v>
      </c>
      <c r="R13" s="176" t="s">
        <v>93</v>
      </c>
      <c r="S13" s="293">
        <v>0.03532496668801578</v>
      </c>
      <c r="T13" s="172">
        <v>10</v>
      </c>
      <c r="U13" s="173">
        <f t="shared" si="4"/>
        <v>0.0035324966688015783</v>
      </c>
      <c r="V13" s="293">
        <v>0.03427857634036512</v>
      </c>
      <c r="W13" s="172">
        <v>10</v>
      </c>
      <c r="X13" s="173">
        <f t="shared" si="5"/>
        <v>0.0034278576340365124</v>
      </c>
      <c r="Y13" s="293">
        <v>0.03375</v>
      </c>
      <c r="Z13" s="172">
        <v>10</v>
      </c>
      <c r="AA13" s="173">
        <f t="shared" si="6"/>
        <v>0.0033750000000000004</v>
      </c>
      <c r="AB13" s="579">
        <v>0.04209490740740741</v>
      </c>
      <c r="AC13" s="582">
        <v>12.195</v>
      </c>
      <c r="AD13" s="583">
        <f t="shared" si="7"/>
        <v>0.003451816925576663</v>
      </c>
      <c r="AE13" s="314"/>
      <c r="AF13" s="308"/>
      <c r="AG13" s="294"/>
      <c r="AH13" s="297"/>
      <c r="AI13" s="298"/>
      <c r="AJ13" s="294"/>
      <c r="AK13" s="299"/>
      <c r="AL13" s="299"/>
      <c r="AM13" s="299"/>
      <c r="AN13" s="299"/>
      <c r="AO13" s="299"/>
      <c r="AP13" s="299"/>
    </row>
    <row r="14" spans="1:42" s="300" customFormat="1" ht="11.25" customHeight="1">
      <c r="A14" s="301">
        <f t="shared" si="9"/>
        <v>11</v>
      </c>
      <c r="B14" s="310">
        <v>792</v>
      </c>
      <c r="C14" s="174" t="s">
        <v>149</v>
      </c>
      <c r="D14" s="168">
        <f t="shared" si="0"/>
        <v>0.14693567573044125</v>
      </c>
      <c r="E14" s="169">
        <f t="shared" si="1"/>
        <v>0.006194222266569155</v>
      </c>
      <c r="F14" s="169">
        <f t="shared" si="8"/>
        <v>0.040528666341573275</v>
      </c>
      <c r="G14" s="494">
        <f t="shared" si="2"/>
        <v>42.195</v>
      </c>
      <c r="H14" s="170">
        <f t="shared" si="3"/>
        <v>0.0034823006453475825</v>
      </c>
      <c r="I14" s="303">
        <v>18</v>
      </c>
      <c r="J14" s="311">
        <v>16</v>
      </c>
      <c r="K14" s="312">
        <v>20</v>
      </c>
      <c r="L14" s="312">
        <v>11</v>
      </c>
      <c r="M14" s="313"/>
      <c r="N14" s="175" t="s">
        <v>19</v>
      </c>
      <c r="O14" s="175" t="s">
        <v>17</v>
      </c>
      <c r="P14" s="175">
        <v>1972</v>
      </c>
      <c r="Q14" s="175" t="s">
        <v>28</v>
      </c>
      <c r="R14" s="176" t="s">
        <v>16</v>
      </c>
      <c r="S14" s="293">
        <v>0.03632570654534479</v>
      </c>
      <c r="T14" s="172">
        <v>10</v>
      </c>
      <c r="U14" s="173">
        <f t="shared" si="4"/>
        <v>0.003632570654534479</v>
      </c>
      <c r="V14" s="293">
        <v>0.0340706173332446</v>
      </c>
      <c r="W14" s="172">
        <v>10</v>
      </c>
      <c r="X14" s="173">
        <f t="shared" si="5"/>
        <v>0.0034070617333244605</v>
      </c>
      <c r="Y14" s="405">
        <v>0.034444444444444444</v>
      </c>
      <c r="Z14" s="172">
        <v>10</v>
      </c>
      <c r="AA14" s="173">
        <f t="shared" si="6"/>
        <v>0.0034444444444444444</v>
      </c>
      <c r="AB14" s="579">
        <v>0.04209490740740741</v>
      </c>
      <c r="AC14" s="582">
        <v>12.195</v>
      </c>
      <c r="AD14" s="583">
        <f t="shared" si="7"/>
        <v>0.003451816925576663</v>
      </c>
      <c r="AE14" s="309"/>
      <c r="AF14" s="308"/>
      <c r="AG14" s="294"/>
      <c r="AH14" s="297"/>
      <c r="AI14" s="298"/>
      <c r="AJ14" s="294"/>
      <c r="AK14" s="299"/>
      <c r="AL14" s="299"/>
      <c r="AM14" s="299"/>
      <c r="AN14" s="299"/>
      <c r="AO14" s="299"/>
      <c r="AP14" s="299"/>
    </row>
    <row r="15" spans="1:42" s="404" customFormat="1" ht="11.25" customHeight="1">
      <c r="A15" s="402">
        <f t="shared" si="9"/>
        <v>12</v>
      </c>
      <c r="B15" s="310">
        <v>797</v>
      </c>
      <c r="C15" s="174" t="s">
        <v>148</v>
      </c>
      <c r="D15" s="168">
        <f t="shared" si="0"/>
        <v>0.1531298979970104</v>
      </c>
      <c r="E15" s="169">
        <f t="shared" si="1"/>
        <v>0.003855722137485501</v>
      </c>
      <c r="F15" s="169">
        <f t="shared" si="8"/>
        <v>0.04672288860814243</v>
      </c>
      <c r="G15" s="494">
        <f t="shared" si="2"/>
        <v>42.195</v>
      </c>
      <c r="H15" s="170">
        <f t="shared" si="3"/>
        <v>0.003629100556867174</v>
      </c>
      <c r="I15" s="303">
        <v>17</v>
      </c>
      <c r="J15" s="311">
        <v>18</v>
      </c>
      <c r="K15" s="312">
        <v>21</v>
      </c>
      <c r="L15" s="312">
        <v>16</v>
      </c>
      <c r="M15" s="313"/>
      <c r="N15" s="175" t="s">
        <v>19</v>
      </c>
      <c r="O15" s="175" t="s">
        <v>17</v>
      </c>
      <c r="P15" s="175">
        <v>1976</v>
      </c>
      <c r="Q15" s="175" t="s">
        <v>24</v>
      </c>
      <c r="R15" s="176" t="s">
        <v>16</v>
      </c>
      <c r="S15" s="293">
        <v>0.03553201631367006</v>
      </c>
      <c r="T15" s="172">
        <v>10</v>
      </c>
      <c r="U15" s="173">
        <f t="shared" si="4"/>
        <v>0.003553201631367006</v>
      </c>
      <c r="V15" s="293">
        <v>0.03564186316482184</v>
      </c>
      <c r="W15" s="172">
        <v>10</v>
      </c>
      <c r="X15" s="173">
        <f t="shared" si="5"/>
        <v>0.0035641863164821838</v>
      </c>
      <c r="Y15" s="293">
        <v>0.03649305555555555</v>
      </c>
      <c r="Z15" s="172">
        <v>10</v>
      </c>
      <c r="AA15" s="173">
        <f t="shared" si="6"/>
        <v>0.003649305555555555</v>
      </c>
      <c r="AB15" s="579">
        <v>0.04546296296296296</v>
      </c>
      <c r="AC15" s="582">
        <v>12.195</v>
      </c>
      <c r="AD15" s="583">
        <f t="shared" si="7"/>
        <v>0.0037280002429653926</v>
      </c>
      <c r="AE15" s="309"/>
      <c r="AF15" s="308"/>
      <c r="AG15" s="294"/>
      <c r="AH15" s="297"/>
      <c r="AI15" s="298"/>
      <c r="AJ15" s="294"/>
      <c r="AK15" s="299"/>
      <c r="AL15" s="403"/>
      <c r="AM15" s="403"/>
      <c r="AN15" s="403"/>
      <c r="AO15" s="403"/>
      <c r="AP15" s="403"/>
    </row>
    <row r="16" spans="1:42" s="300" customFormat="1" ht="11.25" customHeight="1">
      <c r="A16" s="301">
        <f t="shared" si="9"/>
        <v>13</v>
      </c>
      <c r="B16" s="310">
        <v>771</v>
      </c>
      <c r="C16" s="174" t="s">
        <v>147</v>
      </c>
      <c r="D16" s="168">
        <f t="shared" si="0"/>
        <v>0.1569856201344959</v>
      </c>
      <c r="E16" s="169">
        <f t="shared" si="1"/>
        <v>0.0027646579246867475</v>
      </c>
      <c r="F16" s="169">
        <f t="shared" si="8"/>
        <v>0.05057861074562793</v>
      </c>
      <c r="G16" s="494">
        <f t="shared" si="2"/>
        <v>42.195</v>
      </c>
      <c r="H16" s="170">
        <f t="shared" si="3"/>
        <v>0.003720479206884605</v>
      </c>
      <c r="I16" s="303">
        <v>15</v>
      </c>
      <c r="J16" s="311">
        <v>25</v>
      </c>
      <c r="K16" s="312">
        <v>28</v>
      </c>
      <c r="L16" s="312">
        <v>18</v>
      </c>
      <c r="M16" s="313"/>
      <c r="N16" s="175" t="s">
        <v>19</v>
      </c>
      <c r="O16" s="175" t="s">
        <v>17</v>
      </c>
      <c r="P16" s="175">
        <v>1952</v>
      </c>
      <c r="Q16" s="175" t="s">
        <v>65</v>
      </c>
      <c r="R16" s="176" t="s">
        <v>92</v>
      </c>
      <c r="S16" s="293">
        <v>0.03435873510162916</v>
      </c>
      <c r="T16" s="172">
        <v>10</v>
      </c>
      <c r="U16" s="173">
        <f t="shared" si="4"/>
        <v>0.0034358735101629157</v>
      </c>
      <c r="V16" s="293">
        <v>0.03881901466249639</v>
      </c>
      <c r="W16" s="172">
        <v>10</v>
      </c>
      <c r="X16" s="173">
        <f t="shared" si="5"/>
        <v>0.003881901466249639</v>
      </c>
      <c r="Y16" s="293">
        <v>0.03826388888888889</v>
      </c>
      <c r="Z16" s="172">
        <v>10</v>
      </c>
      <c r="AA16" s="173">
        <f t="shared" si="6"/>
        <v>0.0038263888888888887</v>
      </c>
      <c r="AB16" s="579">
        <v>0.04554398148148148</v>
      </c>
      <c r="AC16" s="582">
        <v>12.195</v>
      </c>
      <c r="AD16" s="583">
        <f t="shared" si="7"/>
        <v>0.0037346438279197603</v>
      </c>
      <c r="AE16" s="309"/>
      <c r="AF16" s="308"/>
      <c r="AG16" s="294"/>
      <c r="AH16" s="297"/>
      <c r="AI16" s="298"/>
      <c r="AJ16" s="294"/>
      <c r="AK16" s="299"/>
      <c r="AL16" s="299"/>
      <c r="AM16" s="299"/>
      <c r="AN16" s="299"/>
      <c r="AO16" s="299"/>
      <c r="AP16" s="299"/>
    </row>
    <row r="17" spans="1:42" s="300" customFormat="1" ht="11.25" customHeight="1">
      <c r="A17" s="301">
        <f t="shared" si="9"/>
        <v>14</v>
      </c>
      <c r="B17" s="495">
        <v>790</v>
      </c>
      <c r="C17" s="496" t="s">
        <v>151</v>
      </c>
      <c r="D17" s="168">
        <f t="shared" si="0"/>
        <v>0.15975027805918265</v>
      </c>
      <c r="E17" s="169">
        <f t="shared" si="1"/>
        <v>0.0007512450584156172</v>
      </c>
      <c r="F17" s="169">
        <f t="shared" si="8"/>
        <v>0.05334326867031468</v>
      </c>
      <c r="G17" s="494">
        <f t="shared" si="2"/>
        <v>42.195</v>
      </c>
      <c r="H17" s="170">
        <f t="shared" si="3"/>
        <v>0.0037860001909985224</v>
      </c>
      <c r="I17" s="303">
        <v>20</v>
      </c>
      <c r="J17" s="311">
        <v>21</v>
      </c>
      <c r="K17" s="312">
        <v>24</v>
      </c>
      <c r="L17" s="312">
        <v>15</v>
      </c>
      <c r="M17" s="313"/>
      <c r="N17" s="175" t="s">
        <v>19</v>
      </c>
      <c r="O17" s="175" t="s">
        <v>17</v>
      </c>
      <c r="P17" s="175">
        <v>1959</v>
      </c>
      <c r="Q17" s="175" t="s">
        <v>32</v>
      </c>
      <c r="R17" s="176" t="s">
        <v>16</v>
      </c>
      <c r="S17" s="293">
        <v>0.03860325242754183</v>
      </c>
      <c r="T17" s="172">
        <v>10</v>
      </c>
      <c r="U17" s="173">
        <f t="shared" si="4"/>
        <v>0.0038603252427541835</v>
      </c>
      <c r="V17" s="293">
        <v>0.03791785896497416</v>
      </c>
      <c r="W17" s="172">
        <v>10</v>
      </c>
      <c r="X17" s="173">
        <f t="shared" si="5"/>
        <v>0.003791785896497416</v>
      </c>
      <c r="Y17" s="293">
        <v>0.037905092592592594</v>
      </c>
      <c r="Z17" s="172">
        <v>10</v>
      </c>
      <c r="AA17" s="173">
        <f t="shared" si="6"/>
        <v>0.0037905092592592595</v>
      </c>
      <c r="AB17" s="579">
        <v>0.04532407407407407</v>
      </c>
      <c r="AC17" s="582">
        <v>12.195</v>
      </c>
      <c r="AD17" s="583">
        <f t="shared" si="7"/>
        <v>0.0037166112401864756</v>
      </c>
      <c r="AE17" s="307"/>
      <c r="AF17" s="308"/>
      <c r="AG17" s="294"/>
      <c r="AH17" s="297"/>
      <c r="AI17" s="298"/>
      <c r="AJ17" s="294"/>
      <c r="AK17" s="299"/>
      <c r="AL17" s="299"/>
      <c r="AM17" s="299"/>
      <c r="AN17" s="299"/>
      <c r="AO17" s="299"/>
      <c r="AP17" s="299"/>
    </row>
    <row r="18" spans="1:42" s="443" customFormat="1" ht="11.25" customHeight="1">
      <c r="A18" s="423">
        <f t="shared" si="9"/>
        <v>15</v>
      </c>
      <c r="B18" s="327">
        <v>796</v>
      </c>
      <c r="C18" s="350" t="s">
        <v>152</v>
      </c>
      <c r="D18" s="326">
        <f t="shared" si="0"/>
        <v>0.16050152311759827</v>
      </c>
      <c r="E18" s="497">
        <f t="shared" si="1"/>
        <v>0.0020974424235246925</v>
      </c>
      <c r="F18" s="497">
        <f t="shared" si="8"/>
        <v>0.054094513728730295</v>
      </c>
      <c r="G18" s="498">
        <f t="shared" si="2"/>
        <v>42.195</v>
      </c>
      <c r="H18" s="499">
        <f t="shared" si="3"/>
        <v>0.003803804316094283</v>
      </c>
      <c r="I18" s="500">
        <v>21</v>
      </c>
      <c r="J18" s="319">
        <v>20</v>
      </c>
      <c r="K18" s="320">
        <v>26</v>
      </c>
      <c r="L18" s="320">
        <v>19</v>
      </c>
      <c r="M18" s="321"/>
      <c r="N18" s="322" t="s">
        <v>19</v>
      </c>
      <c r="O18" s="322" t="s">
        <v>46</v>
      </c>
      <c r="P18" s="322">
        <v>1954</v>
      </c>
      <c r="Q18" s="322" t="s">
        <v>62</v>
      </c>
      <c r="R18" s="323" t="s">
        <v>16</v>
      </c>
      <c r="S18" s="501">
        <v>0.03877579378225373</v>
      </c>
      <c r="T18" s="324">
        <v>10</v>
      </c>
      <c r="U18" s="325">
        <f t="shared" si="4"/>
        <v>0.003877579378225373</v>
      </c>
      <c r="V18" s="501">
        <v>0.03791785896497416</v>
      </c>
      <c r="W18" s="324">
        <v>10</v>
      </c>
      <c r="X18" s="325">
        <f t="shared" si="5"/>
        <v>0.003791785896497416</v>
      </c>
      <c r="Y18" s="501">
        <v>0.03820601851851852</v>
      </c>
      <c r="Z18" s="324">
        <v>10</v>
      </c>
      <c r="AA18" s="325">
        <f t="shared" si="6"/>
        <v>0.003820601851851852</v>
      </c>
      <c r="AB18" s="584">
        <v>0.04560185185185186</v>
      </c>
      <c r="AC18" s="585">
        <v>12.195</v>
      </c>
      <c r="AD18" s="586">
        <f t="shared" si="7"/>
        <v>0.00373938924574431</v>
      </c>
      <c r="AE18" s="444"/>
      <c r="AF18" s="503"/>
      <c r="AG18" s="502"/>
      <c r="AH18" s="504"/>
      <c r="AI18" s="505"/>
      <c r="AJ18" s="502"/>
      <c r="AK18" s="442"/>
      <c r="AL18" s="442"/>
      <c r="AM18" s="442"/>
      <c r="AN18" s="442"/>
      <c r="AO18" s="442"/>
      <c r="AP18" s="442"/>
    </row>
    <row r="19" spans="1:42" s="443" customFormat="1" ht="11.25" customHeight="1">
      <c r="A19" s="423">
        <f t="shared" si="9"/>
        <v>16</v>
      </c>
      <c r="B19" s="506">
        <v>772</v>
      </c>
      <c r="C19" s="507" t="s">
        <v>131</v>
      </c>
      <c r="D19" s="508">
        <f t="shared" si="0"/>
        <v>0.16259896554112296</v>
      </c>
      <c r="E19" s="497">
        <f t="shared" si="1"/>
        <v>0.0060672453521873615</v>
      </c>
      <c r="F19" s="497">
        <f t="shared" si="8"/>
        <v>0.05619195615225499</v>
      </c>
      <c r="G19" s="498">
        <f t="shared" si="2"/>
        <v>42.195</v>
      </c>
      <c r="H19" s="499">
        <f t="shared" si="3"/>
        <v>0.003853512632803009</v>
      </c>
      <c r="I19" s="500">
        <v>24</v>
      </c>
      <c r="J19" s="509">
        <v>24</v>
      </c>
      <c r="K19" s="500">
        <v>27</v>
      </c>
      <c r="L19" s="500">
        <v>17</v>
      </c>
      <c r="M19" s="510"/>
      <c r="N19" s="322" t="s">
        <v>19</v>
      </c>
      <c r="O19" s="322" t="s">
        <v>46</v>
      </c>
      <c r="P19" s="322">
        <v>1977</v>
      </c>
      <c r="Q19" s="322" t="s">
        <v>47</v>
      </c>
      <c r="R19" s="511" t="s">
        <v>97</v>
      </c>
      <c r="S19" s="512">
        <v>0.03997208050825622</v>
      </c>
      <c r="T19" s="324">
        <v>10</v>
      </c>
      <c r="U19" s="325">
        <f t="shared" si="4"/>
        <v>0.003997208050825622</v>
      </c>
      <c r="V19" s="512">
        <v>0.03881901466249639</v>
      </c>
      <c r="W19" s="324">
        <v>10</v>
      </c>
      <c r="X19" s="325">
        <f t="shared" si="5"/>
        <v>0.003881901466249639</v>
      </c>
      <c r="Y19" s="512">
        <v>0.03826388888888889</v>
      </c>
      <c r="Z19" s="324">
        <v>10</v>
      </c>
      <c r="AA19" s="325">
        <f t="shared" si="6"/>
        <v>0.0038263888888888887</v>
      </c>
      <c r="AB19" s="587">
        <v>0.04554398148148148</v>
      </c>
      <c r="AC19" s="585">
        <v>12.195</v>
      </c>
      <c r="AD19" s="586">
        <f t="shared" si="7"/>
        <v>0.0037346438279197603</v>
      </c>
      <c r="AE19" s="445"/>
      <c r="AF19" s="503"/>
      <c r="AG19" s="502"/>
      <c r="AH19" s="504"/>
      <c r="AI19" s="505"/>
      <c r="AJ19" s="502"/>
      <c r="AK19" s="442"/>
      <c r="AL19" s="442"/>
      <c r="AM19" s="442"/>
      <c r="AN19" s="442"/>
      <c r="AO19" s="442"/>
      <c r="AP19" s="442"/>
    </row>
    <row r="20" spans="1:42" s="443" customFormat="1" ht="11.25" customHeight="1">
      <c r="A20" s="423">
        <f t="shared" si="9"/>
        <v>17</v>
      </c>
      <c r="B20" s="424">
        <v>773</v>
      </c>
      <c r="C20" s="425" t="s">
        <v>154</v>
      </c>
      <c r="D20" s="426">
        <f t="shared" si="0"/>
        <v>0.16866621089331033</v>
      </c>
      <c r="E20" s="427">
        <f t="shared" si="1"/>
        <v>0.007681540527564978</v>
      </c>
      <c r="F20" s="427">
        <f t="shared" si="8"/>
        <v>0.06225920150444235</v>
      </c>
      <c r="G20" s="513">
        <f t="shared" si="2"/>
        <v>42.195</v>
      </c>
      <c r="H20" s="428">
        <f t="shared" si="3"/>
        <v>0.003997303256151447</v>
      </c>
      <c r="I20" s="429">
        <v>23</v>
      </c>
      <c r="J20" s="430">
        <v>23</v>
      </c>
      <c r="K20" s="431">
        <v>29</v>
      </c>
      <c r="L20" s="431">
        <v>20</v>
      </c>
      <c r="M20" s="432"/>
      <c r="N20" s="322" t="s">
        <v>19</v>
      </c>
      <c r="O20" s="322" t="s">
        <v>46</v>
      </c>
      <c r="P20" s="322">
        <v>1967</v>
      </c>
      <c r="Q20" s="322" t="s">
        <v>59</v>
      </c>
      <c r="R20" s="433" t="s">
        <v>58</v>
      </c>
      <c r="S20" s="434">
        <v>0.039707517097697986</v>
      </c>
      <c r="T20" s="324">
        <v>10</v>
      </c>
      <c r="U20" s="435">
        <f t="shared" si="4"/>
        <v>0.003970751709769798</v>
      </c>
      <c r="V20" s="434">
        <v>0.038379990091908636</v>
      </c>
      <c r="W20" s="324">
        <v>10</v>
      </c>
      <c r="X20" s="325">
        <f t="shared" si="5"/>
        <v>0.0038379990091908637</v>
      </c>
      <c r="Y20" s="434">
        <v>0.03927083333333333</v>
      </c>
      <c r="Z20" s="436">
        <v>10</v>
      </c>
      <c r="AA20" s="435">
        <f t="shared" si="6"/>
        <v>0.003927083333333333</v>
      </c>
      <c r="AB20" s="588">
        <v>0.05130787037037037</v>
      </c>
      <c r="AC20" s="585">
        <v>12.195</v>
      </c>
      <c r="AD20" s="589">
        <f t="shared" si="7"/>
        <v>0.0042072874432448025</v>
      </c>
      <c r="AE20" s="438"/>
      <c r="AF20" s="439"/>
      <c r="AG20" s="437"/>
      <c r="AH20" s="440"/>
      <c r="AI20" s="441"/>
      <c r="AJ20" s="437"/>
      <c r="AK20" s="442"/>
      <c r="AL20" s="442"/>
      <c r="AM20" s="442"/>
      <c r="AN20" s="442"/>
      <c r="AO20" s="442"/>
      <c r="AP20" s="442"/>
    </row>
    <row r="21" spans="1:42" s="520" customFormat="1" ht="11.25" customHeight="1" thickBot="1">
      <c r="A21" s="514">
        <f t="shared" si="9"/>
        <v>18</v>
      </c>
      <c r="B21" s="406">
        <v>774</v>
      </c>
      <c r="C21" s="407" t="s">
        <v>155</v>
      </c>
      <c r="D21" s="408">
        <f t="shared" si="0"/>
        <v>0.1763477514208753</v>
      </c>
      <c r="E21" s="409">
        <f t="shared" si="1"/>
      </c>
      <c r="F21" s="409">
        <f t="shared" si="8"/>
        <v>0.06994074203200733</v>
      </c>
      <c r="G21" s="515">
        <f t="shared" si="2"/>
        <v>42.195</v>
      </c>
      <c r="H21" s="410">
        <f t="shared" si="3"/>
        <v>0.004179351852609914</v>
      </c>
      <c r="I21" s="411">
        <v>25</v>
      </c>
      <c r="J21" s="412">
        <v>28</v>
      </c>
      <c r="K21" s="411">
        <v>31</v>
      </c>
      <c r="L21" s="411">
        <v>21</v>
      </c>
      <c r="M21" s="413"/>
      <c r="N21" s="349" t="s">
        <v>19</v>
      </c>
      <c r="O21" s="349" t="s">
        <v>17</v>
      </c>
      <c r="P21" s="349">
        <v>1963</v>
      </c>
      <c r="Q21" s="349" t="s">
        <v>32</v>
      </c>
      <c r="R21" s="414" t="s">
        <v>58</v>
      </c>
      <c r="S21" s="415">
        <v>0.04112235620633554</v>
      </c>
      <c r="T21" s="516">
        <v>10</v>
      </c>
      <c r="U21" s="417">
        <f t="shared" si="4"/>
        <v>0.004112235620633554</v>
      </c>
      <c r="V21" s="415">
        <v>0.04196150632565086</v>
      </c>
      <c r="W21" s="516">
        <v>10</v>
      </c>
      <c r="X21" s="517">
        <f t="shared" si="5"/>
        <v>0.004196150632565086</v>
      </c>
      <c r="Y21" s="415">
        <v>0.04195601851851852</v>
      </c>
      <c r="Z21" s="416">
        <v>10</v>
      </c>
      <c r="AA21" s="417">
        <f t="shared" si="6"/>
        <v>0.004195601851851851</v>
      </c>
      <c r="AB21" s="590">
        <v>0.05130787037037037</v>
      </c>
      <c r="AC21" s="591">
        <v>12.195</v>
      </c>
      <c r="AD21" s="592">
        <f t="shared" si="7"/>
        <v>0.0042072874432448025</v>
      </c>
      <c r="AE21" s="419"/>
      <c r="AF21" s="420"/>
      <c r="AG21" s="418"/>
      <c r="AH21" s="421"/>
      <c r="AI21" s="422"/>
      <c r="AJ21" s="418"/>
      <c r="AK21" s="518"/>
      <c r="AL21" s="519"/>
      <c r="AM21" s="519"/>
      <c r="AN21" s="519"/>
      <c r="AO21" s="519"/>
      <c r="AP21" s="519"/>
    </row>
    <row r="22" spans="1:45" s="395" customFormat="1" ht="11.25" customHeight="1">
      <c r="A22" s="521">
        <f t="shared" si="9"/>
        <v>19</v>
      </c>
      <c r="B22" s="522">
        <v>802</v>
      </c>
      <c r="C22" s="523" t="s">
        <v>180</v>
      </c>
      <c r="D22" s="524">
        <f t="shared" si="0"/>
        <v>0.09349956652100294</v>
      </c>
      <c r="E22" s="525"/>
      <c r="F22" s="525"/>
      <c r="G22" s="526">
        <f t="shared" si="2"/>
        <v>32.195</v>
      </c>
      <c r="H22" s="527">
        <f t="shared" si="3"/>
        <v>0.002904164203168285</v>
      </c>
      <c r="I22" s="528"/>
      <c r="J22" s="529">
        <v>7</v>
      </c>
      <c r="K22" s="528">
        <v>8</v>
      </c>
      <c r="L22" s="528">
        <v>4</v>
      </c>
      <c r="M22" s="530"/>
      <c r="N22" s="531" t="s">
        <v>19</v>
      </c>
      <c r="O22" s="531" t="s">
        <v>17</v>
      </c>
      <c r="P22" s="531">
        <v>1965</v>
      </c>
      <c r="Q22" s="531" t="s">
        <v>28</v>
      </c>
      <c r="R22" s="532" t="s">
        <v>30</v>
      </c>
      <c r="S22" s="533"/>
      <c r="T22" s="534"/>
      <c r="U22" s="535"/>
      <c r="V22" s="533">
        <v>0.029819010965447375</v>
      </c>
      <c r="W22" s="534">
        <v>10</v>
      </c>
      <c r="X22" s="535">
        <f t="shared" si="5"/>
        <v>0.0029819010965447374</v>
      </c>
      <c r="Y22" s="533">
        <v>0.029305555555555557</v>
      </c>
      <c r="Z22" s="534">
        <v>10</v>
      </c>
      <c r="AA22" s="535">
        <f t="shared" si="6"/>
        <v>0.0029305555555555556</v>
      </c>
      <c r="AB22" s="593">
        <v>0.034375</v>
      </c>
      <c r="AC22" s="594">
        <v>12.195</v>
      </c>
      <c r="AD22" s="595">
        <f t="shared" si="7"/>
        <v>0.002818778187781878</v>
      </c>
      <c r="AE22" s="538"/>
      <c r="AF22" s="536"/>
      <c r="AG22" s="537"/>
      <c r="AH22" s="627">
        <f>D22+AE22</f>
        <v>0.09349956652100294</v>
      </c>
      <c r="AI22" s="628">
        <f>G22+AF22</f>
        <v>32.195</v>
      </c>
      <c r="AJ22" s="629">
        <f>AH22/AI22</f>
        <v>0.002904164203168285</v>
      </c>
      <c r="AK22" s="242"/>
      <c r="AL22" s="391"/>
      <c r="AM22" s="391"/>
      <c r="AN22" s="391"/>
      <c r="AO22" s="391"/>
      <c r="AP22" s="391"/>
      <c r="AQ22" s="392"/>
      <c r="AR22" s="392"/>
      <c r="AS22" s="392"/>
    </row>
    <row r="23" spans="1:42" s="260" customFormat="1" ht="11.25" customHeight="1">
      <c r="A23" s="539">
        <f t="shared" si="9"/>
        <v>20</v>
      </c>
      <c r="B23" s="252">
        <v>776</v>
      </c>
      <c r="C23" s="87" t="s">
        <v>144</v>
      </c>
      <c r="D23" s="212">
        <f t="shared" si="0"/>
        <v>0.11652964812606285</v>
      </c>
      <c r="E23" s="213"/>
      <c r="F23" s="213"/>
      <c r="G23" s="214">
        <f t="shared" si="2"/>
        <v>32.195</v>
      </c>
      <c r="H23" s="215">
        <f t="shared" si="3"/>
        <v>0.0036194952050337893</v>
      </c>
      <c r="I23" s="254">
        <v>13</v>
      </c>
      <c r="J23" s="253"/>
      <c r="K23" s="254">
        <v>23</v>
      </c>
      <c r="L23" s="254">
        <v>14</v>
      </c>
      <c r="M23" s="255"/>
      <c r="N23" s="88" t="s">
        <v>19</v>
      </c>
      <c r="O23" s="88" t="s">
        <v>17</v>
      </c>
      <c r="P23" s="88">
        <v>1960</v>
      </c>
      <c r="Q23" s="88" t="s">
        <v>32</v>
      </c>
      <c r="R23" s="90" t="s">
        <v>30</v>
      </c>
      <c r="S23" s="235">
        <v>0.03330048145939619</v>
      </c>
      <c r="T23" s="216">
        <v>10</v>
      </c>
      <c r="U23" s="217">
        <f>S23/T23</f>
        <v>0.003330048145939619</v>
      </c>
      <c r="V23" s="235"/>
      <c r="W23" s="216"/>
      <c r="X23" s="217"/>
      <c r="Y23" s="235">
        <v>0.037905092592592594</v>
      </c>
      <c r="Z23" s="216">
        <v>10</v>
      </c>
      <c r="AA23" s="217">
        <f t="shared" si="6"/>
        <v>0.0037905092592592595</v>
      </c>
      <c r="AB23" s="596">
        <v>0.04532407407407407</v>
      </c>
      <c r="AC23" s="597">
        <v>12.195</v>
      </c>
      <c r="AD23" s="598">
        <f t="shared" si="7"/>
        <v>0.0037166112401864756</v>
      </c>
      <c r="AE23" s="251"/>
      <c r="AF23" s="259"/>
      <c r="AG23" s="257"/>
      <c r="AH23" s="633">
        <f>D23+AE23</f>
        <v>0.11652964812606285</v>
      </c>
      <c r="AI23" s="634">
        <f>G23+AF23</f>
        <v>32.195</v>
      </c>
      <c r="AJ23" s="635">
        <f>AH23/AI23</f>
        <v>0.0036194952050337893</v>
      </c>
      <c r="AK23" s="540"/>
      <c r="AL23" s="540"/>
      <c r="AM23" s="540"/>
      <c r="AN23" s="540"/>
      <c r="AO23" s="540"/>
      <c r="AP23" s="540"/>
    </row>
    <row r="24" spans="1:45" s="395" customFormat="1" ht="11.25" customHeight="1">
      <c r="A24" s="388">
        <f t="shared" si="9"/>
        <v>21</v>
      </c>
      <c r="B24" s="245">
        <v>791</v>
      </c>
      <c r="C24" s="80" t="s">
        <v>176</v>
      </c>
      <c r="D24" s="81">
        <f t="shared" si="0"/>
        <v>0.12097370566313967</v>
      </c>
      <c r="E24" s="78"/>
      <c r="F24" s="78"/>
      <c r="G24" s="541">
        <f t="shared" si="2"/>
        <v>32.195</v>
      </c>
      <c r="H24" s="82">
        <f t="shared" si="3"/>
        <v>0.003757530848365885</v>
      </c>
      <c r="I24" s="246"/>
      <c r="J24" s="247">
        <v>19</v>
      </c>
      <c r="K24" s="246">
        <v>25</v>
      </c>
      <c r="L24" s="246">
        <v>13</v>
      </c>
      <c r="M24" s="248"/>
      <c r="N24" s="83" t="s">
        <v>19</v>
      </c>
      <c r="O24" s="83" t="s">
        <v>17</v>
      </c>
      <c r="P24" s="83">
        <v>1962</v>
      </c>
      <c r="Q24" s="83" t="s">
        <v>32</v>
      </c>
      <c r="R24" s="85" t="s">
        <v>16</v>
      </c>
      <c r="S24" s="236"/>
      <c r="T24" s="86"/>
      <c r="U24" s="79"/>
      <c r="V24" s="236">
        <v>0.03775611307054708</v>
      </c>
      <c r="W24" s="86">
        <v>10</v>
      </c>
      <c r="X24" s="79">
        <f aca="true" t="shared" si="10" ref="X24:X29">V24/W24</f>
        <v>0.0037756113070547084</v>
      </c>
      <c r="Y24" s="236">
        <v>0.037905092592592594</v>
      </c>
      <c r="Z24" s="86">
        <v>10</v>
      </c>
      <c r="AA24" s="79">
        <f t="shared" si="6"/>
        <v>0.0037905092592592595</v>
      </c>
      <c r="AB24" s="599">
        <v>0.0453125</v>
      </c>
      <c r="AC24" s="600">
        <v>12.195</v>
      </c>
      <c r="AD24" s="601">
        <f t="shared" si="7"/>
        <v>0.003715662156621566</v>
      </c>
      <c r="AE24" s="266"/>
      <c r="AF24" s="250"/>
      <c r="AG24" s="239"/>
      <c r="AH24" s="630">
        <f>D24+AE24</f>
        <v>0.12097370566313967</v>
      </c>
      <c r="AI24" s="631">
        <f>G24+AF24</f>
        <v>32.195</v>
      </c>
      <c r="AJ24" s="632">
        <f>AH24/AI24</f>
        <v>0.003757530848365885</v>
      </c>
      <c r="AK24" s="242"/>
      <c r="AL24" s="391"/>
      <c r="AM24" s="391"/>
      <c r="AN24" s="391"/>
      <c r="AO24" s="391"/>
      <c r="AP24" s="391"/>
      <c r="AQ24" s="392"/>
      <c r="AR24" s="392"/>
      <c r="AS24" s="392"/>
    </row>
    <row r="25" spans="1:42" s="263" customFormat="1" ht="11.25" customHeight="1">
      <c r="A25" s="244">
        <f t="shared" si="9"/>
        <v>22</v>
      </c>
      <c r="B25" s="245">
        <v>787</v>
      </c>
      <c r="C25" s="80" t="s">
        <v>133</v>
      </c>
      <c r="D25" s="81">
        <f t="shared" si="0"/>
        <v>0.07835612836222816</v>
      </c>
      <c r="E25" s="78"/>
      <c r="F25" s="78"/>
      <c r="G25" s="541">
        <f t="shared" si="2"/>
        <v>30</v>
      </c>
      <c r="H25" s="82">
        <f t="shared" si="3"/>
        <v>0.0026118709454076056</v>
      </c>
      <c r="I25" s="246">
        <v>2</v>
      </c>
      <c r="J25" s="247">
        <v>3</v>
      </c>
      <c r="K25" s="246">
        <v>2</v>
      </c>
      <c r="L25" s="246"/>
      <c r="M25" s="248"/>
      <c r="N25" s="88" t="s">
        <v>19</v>
      </c>
      <c r="O25" s="88" t="s">
        <v>17</v>
      </c>
      <c r="P25" s="88">
        <v>1976</v>
      </c>
      <c r="Q25" s="88" t="s">
        <v>24</v>
      </c>
      <c r="R25" s="85" t="s">
        <v>78</v>
      </c>
      <c r="S25" s="236">
        <v>0.026065247318477293</v>
      </c>
      <c r="T25" s="86">
        <v>10</v>
      </c>
      <c r="U25" s="79">
        <f>S25/T25</f>
        <v>0.0026065247318477294</v>
      </c>
      <c r="V25" s="236">
        <v>0.026156621784491615</v>
      </c>
      <c r="W25" s="86">
        <v>10</v>
      </c>
      <c r="X25" s="79">
        <f t="shared" si="10"/>
        <v>0.0026156621784491616</v>
      </c>
      <c r="Y25" s="236">
        <v>0.02613425925925926</v>
      </c>
      <c r="Z25" s="86">
        <v>10</v>
      </c>
      <c r="AA25" s="79">
        <f t="shared" si="6"/>
        <v>0.002613425925925926</v>
      </c>
      <c r="AB25" s="599"/>
      <c r="AC25" s="600"/>
      <c r="AD25" s="601"/>
      <c r="AE25" s="265"/>
      <c r="AF25" s="250"/>
      <c r="AG25" s="239"/>
      <c r="AH25" s="630">
        <f>D25+AE25</f>
        <v>0.07835612836222816</v>
      </c>
      <c r="AI25" s="631">
        <f>G25+AF25</f>
        <v>30</v>
      </c>
      <c r="AJ25" s="632">
        <f>AH25/AI25</f>
        <v>0.0026118709454076056</v>
      </c>
      <c r="AK25" s="542"/>
      <c r="AL25" s="542"/>
      <c r="AM25" s="542"/>
      <c r="AN25" s="542"/>
      <c r="AO25" s="542"/>
      <c r="AP25" s="542"/>
    </row>
    <row r="26" spans="1:42" s="263" customFormat="1" ht="11.25" customHeight="1">
      <c r="A26" s="244">
        <f t="shared" si="9"/>
        <v>23</v>
      </c>
      <c r="B26" s="245">
        <v>784</v>
      </c>
      <c r="C26" s="80" t="s">
        <v>140</v>
      </c>
      <c r="D26" s="81">
        <f t="shared" si="0"/>
        <v>0.09670757523326097</v>
      </c>
      <c r="E26" s="78">
        <f>IF(D27&gt;D26,D27-D26,"")</f>
      </c>
      <c r="F26" s="78"/>
      <c r="G26" s="541">
        <f t="shared" si="2"/>
        <v>30</v>
      </c>
      <c r="H26" s="82">
        <f t="shared" si="3"/>
        <v>0.003223585841108699</v>
      </c>
      <c r="I26" s="246">
        <v>9</v>
      </c>
      <c r="J26" s="247">
        <v>12</v>
      </c>
      <c r="K26" s="246">
        <v>17</v>
      </c>
      <c r="L26" s="246"/>
      <c r="M26" s="248"/>
      <c r="N26" s="83" t="s">
        <v>19</v>
      </c>
      <c r="O26" s="83" t="s">
        <v>17</v>
      </c>
      <c r="P26" s="83">
        <v>1974</v>
      </c>
      <c r="Q26" s="83" t="s">
        <v>24</v>
      </c>
      <c r="R26" s="85" t="s">
        <v>36</v>
      </c>
      <c r="S26" s="236">
        <v>0.0326103160405486</v>
      </c>
      <c r="T26" s="86">
        <v>10</v>
      </c>
      <c r="U26" s="79">
        <f>S26/T26</f>
        <v>0.00326103160405486</v>
      </c>
      <c r="V26" s="236">
        <v>0.03212966660011979</v>
      </c>
      <c r="W26" s="86">
        <v>10</v>
      </c>
      <c r="X26" s="79">
        <f t="shared" si="10"/>
        <v>0.003212966660011979</v>
      </c>
      <c r="Y26" s="236">
        <v>0.03196759259259259</v>
      </c>
      <c r="Z26" s="86">
        <v>10</v>
      </c>
      <c r="AA26" s="79">
        <f t="shared" si="6"/>
        <v>0.003196759259259259</v>
      </c>
      <c r="AB26" s="599"/>
      <c r="AC26" s="602"/>
      <c r="AD26" s="601"/>
      <c r="AE26" s="399"/>
      <c r="AF26" s="250"/>
      <c r="AG26" s="239"/>
      <c r="AH26" s="627">
        <f>D26+AE26</f>
        <v>0.09670757523326097</v>
      </c>
      <c r="AI26" s="628">
        <f>G26+AF26</f>
        <v>30</v>
      </c>
      <c r="AJ26" s="629">
        <f>AH26/AI26</f>
        <v>0.003223585841108699</v>
      </c>
      <c r="AK26" s="542"/>
      <c r="AL26" s="542"/>
      <c r="AM26" s="542"/>
      <c r="AN26" s="542"/>
      <c r="AO26" s="542"/>
      <c r="AP26" s="542"/>
    </row>
    <row r="27" spans="1:42" s="563" customFormat="1" ht="11.25" customHeight="1">
      <c r="A27" s="446">
        <f t="shared" si="9"/>
        <v>24</v>
      </c>
      <c r="B27" s="543">
        <v>788</v>
      </c>
      <c r="C27" s="544" t="s">
        <v>145</v>
      </c>
      <c r="D27" s="545">
        <f t="shared" si="0"/>
        <v>0.06741620043909773</v>
      </c>
      <c r="E27" s="546"/>
      <c r="F27" s="546"/>
      <c r="G27" s="547">
        <f t="shared" si="2"/>
        <v>20</v>
      </c>
      <c r="H27" s="548">
        <f t="shared" si="3"/>
        <v>0.0033708100219548864</v>
      </c>
      <c r="I27" s="549">
        <v>14</v>
      </c>
      <c r="J27" s="550">
        <v>15</v>
      </c>
      <c r="K27" s="549"/>
      <c r="L27" s="549"/>
      <c r="M27" s="551"/>
      <c r="N27" s="342" t="s">
        <v>19</v>
      </c>
      <c r="O27" s="342" t="s">
        <v>46</v>
      </c>
      <c r="P27" s="342">
        <v>1974</v>
      </c>
      <c r="Q27" s="342" t="s">
        <v>47</v>
      </c>
      <c r="R27" s="552" t="s">
        <v>71</v>
      </c>
      <c r="S27" s="553">
        <v>0.03355354211297364</v>
      </c>
      <c r="T27" s="336">
        <v>10</v>
      </c>
      <c r="U27" s="554">
        <f>S27/T27</f>
        <v>0.003355354211297364</v>
      </c>
      <c r="V27" s="553">
        <v>0.03386265832612408</v>
      </c>
      <c r="W27" s="336">
        <v>10</v>
      </c>
      <c r="X27" s="337">
        <f t="shared" si="10"/>
        <v>0.003386265832612408</v>
      </c>
      <c r="Y27" s="555"/>
      <c r="Z27" s="556"/>
      <c r="AA27" s="557"/>
      <c r="AB27" s="603"/>
      <c r="AC27" s="604"/>
      <c r="AD27" s="605"/>
      <c r="AE27" s="558"/>
      <c r="AF27" s="559"/>
      <c r="AG27" s="557"/>
      <c r="AH27" s="560"/>
      <c r="AI27" s="561"/>
      <c r="AJ27" s="557"/>
      <c r="AK27" s="562"/>
      <c r="AL27" s="562"/>
      <c r="AM27" s="562"/>
      <c r="AN27" s="562"/>
      <c r="AO27" s="562"/>
      <c r="AP27" s="562"/>
    </row>
    <row r="28" spans="1:42" s="263" customFormat="1" ht="12.75" customHeight="1">
      <c r="A28" s="244">
        <f t="shared" si="9"/>
        <v>25</v>
      </c>
      <c r="B28" s="261">
        <v>775</v>
      </c>
      <c r="C28" s="234" t="s">
        <v>153</v>
      </c>
      <c r="D28" s="81">
        <f t="shared" si="0"/>
        <v>0.07868858078177685</v>
      </c>
      <c r="E28" s="78">
        <f>IF(D29&gt;D28,D29-D28,"")</f>
      </c>
      <c r="F28" s="78"/>
      <c r="G28" s="541">
        <f t="shared" si="2"/>
        <v>20</v>
      </c>
      <c r="H28" s="82">
        <f t="shared" si="3"/>
        <v>0.003934429039088842</v>
      </c>
      <c r="I28" s="246">
        <v>22</v>
      </c>
      <c r="J28" s="247">
        <v>26</v>
      </c>
      <c r="K28" s="246"/>
      <c r="L28" s="246"/>
      <c r="M28" s="248"/>
      <c r="N28" s="88" t="s">
        <v>19</v>
      </c>
      <c r="O28" s="88" t="s">
        <v>17</v>
      </c>
      <c r="P28" s="88">
        <v>1949</v>
      </c>
      <c r="Q28" s="88" t="s">
        <v>65</v>
      </c>
      <c r="R28" s="85" t="s">
        <v>30</v>
      </c>
      <c r="S28" s="236">
        <v>0.03963850055581322</v>
      </c>
      <c r="T28" s="86">
        <v>10</v>
      </c>
      <c r="U28" s="79">
        <f>S28/T28</f>
        <v>0.003963850055581322</v>
      </c>
      <c r="V28" s="236">
        <v>0.03905008022596363</v>
      </c>
      <c r="W28" s="86">
        <v>10</v>
      </c>
      <c r="X28" s="79">
        <f t="shared" si="10"/>
        <v>0.003905008022596363</v>
      </c>
      <c r="Y28" s="264"/>
      <c r="Z28" s="238"/>
      <c r="AA28" s="239"/>
      <c r="AB28" s="599"/>
      <c r="AC28" s="602"/>
      <c r="AD28" s="601"/>
      <c r="AE28" s="266"/>
      <c r="AF28" s="250"/>
      <c r="AG28" s="239"/>
      <c r="AH28" s="240"/>
      <c r="AI28" s="241"/>
      <c r="AJ28" s="239"/>
      <c r="AK28" s="542"/>
      <c r="AL28" s="542"/>
      <c r="AM28" s="542"/>
      <c r="AN28" s="542"/>
      <c r="AO28" s="542"/>
      <c r="AP28" s="542"/>
    </row>
    <row r="29" spans="1:42" s="260" customFormat="1" ht="12.75" customHeight="1">
      <c r="A29" s="244">
        <f t="shared" si="9"/>
        <v>26</v>
      </c>
      <c r="B29" s="252">
        <v>798</v>
      </c>
      <c r="C29" s="87" t="s">
        <v>177</v>
      </c>
      <c r="D29" s="212">
        <f t="shared" si="0"/>
        <v>0.026029535724584635</v>
      </c>
      <c r="E29" s="213"/>
      <c r="F29" s="213"/>
      <c r="G29" s="214">
        <f t="shared" si="2"/>
        <v>10</v>
      </c>
      <c r="H29" s="215">
        <f t="shared" si="3"/>
        <v>0.0026029535724584633</v>
      </c>
      <c r="I29" s="254"/>
      <c r="J29" s="253">
        <v>2</v>
      </c>
      <c r="K29" s="254"/>
      <c r="L29" s="254"/>
      <c r="M29" s="255"/>
      <c r="N29" s="88" t="s">
        <v>19</v>
      </c>
      <c r="O29" s="88" t="s">
        <v>17</v>
      </c>
      <c r="P29" s="88">
        <v>1954</v>
      </c>
      <c r="Q29" s="88" t="s">
        <v>32</v>
      </c>
      <c r="R29" s="90" t="s">
        <v>182</v>
      </c>
      <c r="S29" s="235"/>
      <c r="T29" s="86"/>
      <c r="U29" s="217"/>
      <c r="V29" s="235">
        <v>0.026029535724584635</v>
      </c>
      <c r="W29" s="86">
        <v>10</v>
      </c>
      <c r="X29" s="79">
        <f t="shared" si="10"/>
        <v>0.0026029535724584633</v>
      </c>
      <c r="Y29" s="256"/>
      <c r="Z29" s="258"/>
      <c r="AA29" s="257"/>
      <c r="AB29" s="606"/>
      <c r="AC29" s="607"/>
      <c r="AD29" s="608"/>
      <c r="AE29" s="393"/>
      <c r="AF29" s="390"/>
      <c r="AG29" s="389"/>
      <c r="AH29" s="240"/>
      <c r="AI29" s="241"/>
      <c r="AJ29" s="239"/>
      <c r="AK29" s="564"/>
      <c r="AL29" s="540"/>
      <c r="AM29" s="540"/>
      <c r="AN29" s="540"/>
      <c r="AO29" s="540"/>
      <c r="AP29" s="540"/>
    </row>
    <row r="30" spans="1:42" s="243" customFormat="1" ht="12.75" customHeight="1">
      <c r="A30" s="244">
        <f t="shared" si="9"/>
        <v>27</v>
      </c>
      <c r="B30" s="245">
        <v>805</v>
      </c>
      <c r="C30" s="80" t="s">
        <v>219</v>
      </c>
      <c r="D30" s="81">
        <f t="shared" si="0"/>
        <v>0.026782407407407408</v>
      </c>
      <c r="E30" s="78"/>
      <c r="F30" s="78"/>
      <c r="G30" s="541">
        <f t="shared" si="2"/>
        <v>10</v>
      </c>
      <c r="H30" s="82">
        <f t="shared" si="3"/>
        <v>0.0026782407407407406</v>
      </c>
      <c r="I30" s="246"/>
      <c r="J30" s="247"/>
      <c r="K30" s="246">
        <v>3</v>
      </c>
      <c r="L30" s="246"/>
      <c r="M30" s="248"/>
      <c r="N30" s="88" t="s">
        <v>19</v>
      </c>
      <c r="O30" s="88" t="s">
        <v>17</v>
      </c>
      <c r="P30" s="88">
        <v>1970</v>
      </c>
      <c r="Q30" s="88" t="s">
        <v>28</v>
      </c>
      <c r="R30" s="85" t="s">
        <v>194</v>
      </c>
      <c r="S30" s="236"/>
      <c r="T30" s="86"/>
      <c r="U30" s="79"/>
      <c r="V30" s="236"/>
      <c r="W30" s="86"/>
      <c r="X30" s="79"/>
      <c r="Y30" s="236">
        <v>0.026782407407407408</v>
      </c>
      <c r="Z30" s="86">
        <v>10</v>
      </c>
      <c r="AA30" s="79">
        <f>Y30/Z30</f>
        <v>0.0026782407407407406</v>
      </c>
      <c r="AB30" s="609"/>
      <c r="AC30" s="610"/>
      <c r="AD30" s="611"/>
      <c r="AE30" s="396"/>
      <c r="AF30" s="390"/>
      <c r="AG30" s="389"/>
      <c r="AH30" s="240"/>
      <c r="AI30" s="241"/>
      <c r="AJ30" s="239"/>
      <c r="AK30" s="391"/>
      <c r="AL30" s="242"/>
      <c r="AM30" s="242"/>
      <c r="AN30" s="242"/>
      <c r="AO30" s="242"/>
      <c r="AP30" s="242"/>
    </row>
    <row r="31" spans="1:45" s="262" customFormat="1" ht="12.75" customHeight="1">
      <c r="A31" s="244">
        <f t="shared" si="9"/>
        <v>28</v>
      </c>
      <c r="B31" s="245">
        <v>804</v>
      </c>
      <c r="C31" s="80" t="s">
        <v>217</v>
      </c>
      <c r="D31" s="81">
        <f t="shared" si="0"/>
        <v>0.028287037037037038</v>
      </c>
      <c r="E31" s="78"/>
      <c r="F31" s="78"/>
      <c r="G31" s="541">
        <f t="shared" si="2"/>
        <v>10</v>
      </c>
      <c r="H31" s="82">
        <f t="shared" si="3"/>
        <v>0.002828703703703704</v>
      </c>
      <c r="I31" s="246"/>
      <c r="J31" s="247"/>
      <c r="K31" s="246">
        <v>5</v>
      </c>
      <c r="L31" s="246"/>
      <c r="M31" s="248"/>
      <c r="N31" s="88" t="s">
        <v>19</v>
      </c>
      <c r="O31" s="88" t="s">
        <v>17</v>
      </c>
      <c r="P31" s="84">
        <v>1973</v>
      </c>
      <c r="Q31" s="84" t="s">
        <v>28</v>
      </c>
      <c r="R31" s="85" t="s">
        <v>190</v>
      </c>
      <c r="S31" s="236"/>
      <c r="T31" s="86"/>
      <c r="U31" s="79"/>
      <c r="V31" s="236"/>
      <c r="W31" s="86"/>
      <c r="X31" s="79"/>
      <c r="Y31" s="236">
        <v>0.028287037037037038</v>
      </c>
      <c r="Z31" s="86">
        <v>10</v>
      </c>
      <c r="AA31" s="79">
        <f>Y31/Z31</f>
        <v>0.002828703703703704</v>
      </c>
      <c r="AB31" s="599"/>
      <c r="AC31" s="600"/>
      <c r="AD31" s="601"/>
      <c r="AE31" s="266"/>
      <c r="AF31" s="250"/>
      <c r="AG31" s="239"/>
      <c r="AH31" s="240"/>
      <c r="AI31" s="241"/>
      <c r="AJ31" s="239"/>
      <c r="AK31" s="242"/>
      <c r="AL31" s="242"/>
      <c r="AM31" s="242"/>
      <c r="AN31" s="242"/>
      <c r="AO31" s="242"/>
      <c r="AP31" s="242"/>
      <c r="AQ31" s="243"/>
      <c r="AR31" s="243"/>
      <c r="AS31" s="243"/>
    </row>
    <row r="32" spans="1:45" s="263" customFormat="1" ht="12.75" customHeight="1">
      <c r="A32" s="244">
        <f t="shared" si="9"/>
        <v>29</v>
      </c>
      <c r="B32" s="245">
        <v>810</v>
      </c>
      <c r="C32" s="80" t="s">
        <v>224</v>
      </c>
      <c r="D32" s="81">
        <f t="shared" si="0"/>
        <v>0.02837962962962963</v>
      </c>
      <c r="E32" s="78"/>
      <c r="F32" s="78"/>
      <c r="G32" s="541">
        <f t="shared" si="2"/>
        <v>10</v>
      </c>
      <c r="H32" s="82">
        <f t="shared" si="3"/>
        <v>0.002837962962962963</v>
      </c>
      <c r="I32" s="246"/>
      <c r="J32" s="247"/>
      <c r="K32" s="246">
        <v>6</v>
      </c>
      <c r="L32" s="246"/>
      <c r="M32" s="248"/>
      <c r="N32" s="88" t="s">
        <v>19</v>
      </c>
      <c r="O32" s="88" t="s">
        <v>17</v>
      </c>
      <c r="P32" s="84">
        <v>1979</v>
      </c>
      <c r="Q32" s="84" t="s">
        <v>24</v>
      </c>
      <c r="R32" s="85" t="s">
        <v>194</v>
      </c>
      <c r="S32" s="236"/>
      <c r="T32" s="86"/>
      <c r="U32" s="79"/>
      <c r="V32" s="236"/>
      <c r="W32" s="86"/>
      <c r="X32" s="79"/>
      <c r="Y32" s="236">
        <v>0.02837962962962963</v>
      </c>
      <c r="Z32" s="86">
        <v>10</v>
      </c>
      <c r="AA32" s="79">
        <f>Y32/Z32</f>
        <v>0.002837962962962963</v>
      </c>
      <c r="AB32" s="609"/>
      <c r="AC32" s="610"/>
      <c r="AD32" s="611"/>
      <c r="AE32" s="398"/>
      <c r="AF32" s="390"/>
      <c r="AG32" s="389"/>
      <c r="AH32" s="240"/>
      <c r="AI32" s="241"/>
      <c r="AJ32" s="239"/>
      <c r="AK32" s="391"/>
      <c r="AL32" s="242"/>
      <c r="AM32" s="242"/>
      <c r="AN32" s="242"/>
      <c r="AO32" s="242"/>
      <c r="AP32" s="242"/>
      <c r="AQ32" s="243"/>
      <c r="AR32" s="243"/>
      <c r="AS32" s="243"/>
    </row>
    <row r="33" spans="1:45" s="394" customFormat="1" ht="12.75" customHeight="1">
      <c r="A33" s="388">
        <f t="shared" si="9"/>
        <v>30</v>
      </c>
      <c r="B33" s="252">
        <v>799</v>
      </c>
      <c r="C33" s="87" t="s">
        <v>178</v>
      </c>
      <c r="D33" s="81">
        <f t="shared" si="0"/>
        <v>0.029403092951206345</v>
      </c>
      <c r="E33" s="78"/>
      <c r="F33" s="78"/>
      <c r="G33" s="541">
        <f t="shared" si="2"/>
        <v>10</v>
      </c>
      <c r="H33" s="82">
        <f t="shared" si="3"/>
        <v>0.0029403092951206344</v>
      </c>
      <c r="I33" s="254"/>
      <c r="J33" s="253">
        <v>6</v>
      </c>
      <c r="K33" s="254"/>
      <c r="L33" s="254"/>
      <c r="M33" s="255"/>
      <c r="N33" s="88" t="s">
        <v>19</v>
      </c>
      <c r="O33" s="88" t="s">
        <v>17</v>
      </c>
      <c r="P33" s="84">
        <v>1982</v>
      </c>
      <c r="Q33" s="84" t="s">
        <v>24</v>
      </c>
      <c r="R33" s="85" t="s">
        <v>22</v>
      </c>
      <c r="S33" s="235"/>
      <c r="T33" s="86"/>
      <c r="U33" s="79"/>
      <c r="V33" s="235">
        <v>0.029403092951206345</v>
      </c>
      <c r="W33" s="86">
        <v>10</v>
      </c>
      <c r="X33" s="79">
        <f>V33/W33</f>
        <v>0.0029403092951206344</v>
      </c>
      <c r="Y33" s="256"/>
      <c r="Z33" s="238"/>
      <c r="AA33" s="239"/>
      <c r="AB33" s="596"/>
      <c r="AC33" s="602"/>
      <c r="AD33" s="601"/>
      <c r="AE33" s="249"/>
      <c r="AF33" s="259"/>
      <c r="AG33" s="239"/>
      <c r="AH33" s="240"/>
      <c r="AI33" s="241"/>
      <c r="AJ33" s="239"/>
      <c r="AK33" s="242"/>
      <c r="AL33" s="391"/>
      <c r="AM33" s="391"/>
      <c r="AN33" s="391"/>
      <c r="AO33" s="391"/>
      <c r="AP33" s="391"/>
      <c r="AQ33" s="392"/>
      <c r="AR33" s="392"/>
      <c r="AS33" s="392"/>
    </row>
    <row r="34" spans="1:45" s="263" customFormat="1" ht="12.75" customHeight="1">
      <c r="A34" s="244">
        <f t="shared" si="9"/>
        <v>31</v>
      </c>
      <c r="B34" s="245">
        <v>806</v>
      </c>
      <c r="C34" s="80" t="s">
        <v>220</v>
      </c>
      <c r="D34" s="81">
        <f t="shared" si="0"/>
        <v>0.02991898148148148</v>
      </c>
      <c r="E34" s="78"/>
      <c r="F34" s="78"/>
      <c r="G34" s="541">
        <f t="shared" si="2"/>
        <v>10</v>
      </c>
      <c r="H34" s="82">
        <f t="shared" si="3"/>
        <v>0.002991898148148148</v>
      </c>
      <c r="I34" s="246"/>
      <c r="J34" s="247"/>
      <c r="K34" s="246">
        <v>9</v>
      </c>
      <c r="L34" s="246"/>
      <c r="M34" s="248"/>
      <c r="N34" s="88" t="s">
        <v>19</v>
      </c>
      <c r="O34" s="88" t="s">
        <v>17</v>
      </c>
      <c r="P34" s="89">
        <v>1977</v>
      </c>
      <c r="Q34" s="89" t="s">
        <v>24</v>
      </c>
      <c r="R34" s="90" t="s">
        <v>196</v>
      </c>
      <c r="S34" s="236"/>
      <c r="T34" s="86"/>
      <c r="U34" s="79"/>
      <c r="V34" s="236"/>
      <c r="W34" s="86"/>
      <c r="X34" s="79"/>
      <c r="Y34" s="236">
        <v>0.02991898148148148</v>
      </c>
      <c r="Z34" s="86">
        <v>10</v>
      </c>
      <c r="AA34" s="79">
        <f>Y34/Z34</f>
        <v>0.002991898148148148</v>
      </c>
      <c r="AB34" s="599"/>
      <c r="AC34" s="600"/>
      <c r="AD34" s="601"/>
      <c r="AE34" s="265"/>
      <c r="AF34" s="250"/>
      <c r="AG34" s="239"/>
      <c r="AH34" s="240"/>
      <c r="AI34" s="241"/>
      <c r="AJ34" s="239"/>
      <c r="AK34" s="242"/>
      <c r="AL34" s="242"/>
      <c r="AM34" s="242"/>
      <c r="AN34" s="242"/>
      <c r="AO34" s="242"/>
      <c r="AP34" s="242"/>
      <c r="AQ34" s="243"/>
      <c r="AR34" s="243"/>
      <c r="AS34" s="243"/>
    </row>
    <row r="35" spans="1:45" s="397" customFormat="1" ht="12.75" customHeight="1">
      <c r="A35" s="388">
        <f t="shared" si="9"/>
        <v>32</v>
      </c>
      <c r="B35" s="245">
        <v>807</v>
      </c>
      <c r="C35" s="80" t="s">
        <v>221</v>
      </c>
      <c r="D35" s="81">
        <f t="shared" si="0"/>
        <v>0.03027777777777778</v>
      </c>
      <c r="E35" s="78"/>
      <c r="F35" s="78"/>
      <c r="G35" s="541">
        <f t="shared" si="2"/>
        <v>10</v>
      </c>
      <c r="H35" s="82">
        <f t="shared" si="3"/>
        <v>0.0030277777777777777</v>
      </c>
      <c r="I35" s="246"/>
      <c r="J35" s="247"/>
      <c r="K35" s="246">
        <v>12</v>
      </c>
      <c r="L35" s="246"/>
      <c r="M35" s="248"/>
      <c r="N35" s="88" t="s">
        <v>19</v>
      </c>
      <c r="O35" s="88" t="s">
        <v>17</v>
      </c>
      <c r="P35" s="84">
        <v>1972</v>
      </c>
      <c r="Q35" s="84" t="s">
        <v>28</v>
      </c>
      <c r="R35" s="85" t="s">
        <v>199</v>
      </c>
      <c r="S35" s="236"/>
      <c r="T35" s="86"/>
      <c r="U35" s="79"/>
      <c r="V35" s="236"/>
      <c r="W35" s="86"/>
      <c r="X35" s="79"/>
      <c r="Y35" s="236">
        <v>0.03027777777777778</v>
      </c>
      <c r="Z35" s="86">
        <v>10</v>
      </c>
      <c r="AA35" s="79">
        <f>Y35/Z35</f>
        <v>0.0030277777777777777</v>
      </c>
      <c r="AB35" s="609"/>
      <c r="AC35" s="610"/>
      <c r="AD35" s="611"/>
      <c r="AE35" s="398"/>
      <c r="AF35" s="390"/>
      <c r="AG35" s="389"/>
      <c r="AH35" s="240"/>
      <c r="AI35" s="241"/>
      <c r="AJ35" s="239"/>
      <c r="AK35" s="391"/>
      <c r="AL35" s="391"/>
      <c r="AM35" s="391"/>
      <c r="AN35" s="391"/>
      <c r="AO35" s="391"/>
      <c r="AP35" s="391"/>
      <c r="AQ35" s="392"/>
      <c r="AR35" s="392"/>
      <c r="AS35" s="392"/>
    </row>
    <row r="36" spans="1:45" s="260" customFormat="1" ht="12.75" customHeight="1">
      <c r="A36" s="244">
        <f t="shared" si="9"/>
        <v>33</v>
      </c>
      <c r="B36" s="252">
        <v>785</v>
      </c>
      <c r="C36" s="87" t="s">
        <v>136</v>
      </c>
      <c r="D36" s="81">
        <f t="shared" si="0"/>
        <v>0.030700858381736935</v>
      </c>
      <c r="E36" s="78"/>
      <c r="F36" s="78"/>
      <c r="G36" s="541">
        <f t="shared" si="2"/>
        <v>10</v>
      </c>
      <c r="H36" s="82">
        <f t="shared" si="3"/>
        <v>0.0030700858381736934</v>
      </c>
      <c r="I36" s="254">
        <v>5</v>
      </c>
      <c r="J36" s="253"/>
      <c r="K36" s="254"/>
      <c r="L36" s="254"/>
      <c r="M36" s="255"/>
      <c r="N36" s="88" t="s">
        <v>19</v>
      </c>
      <c r="O36" s="88" t="s">
        <v>17</v>
      </c>
      <c r="P36" s="89">
        <v>1978</v>
      </c>
      <c r="Q36" s="89" t="s">
        <v>24</v>
      </c>
      <c r="R36" s="90" t="s">
        <v>80</v>
      </c>
      <c r="S36" s="235">
        <v>0.030700858381736935</v>
      </c>
      <c r="T36" s="216">
        <v>10</v>
      </c>
      <c r="U36" s="217">
        <f>S36/T36</f>
        <v>0.0030700858381736934</v>
      </c>
      <c r="V36" s="235"/>
      <c r="W36" s="86"/>
      <c r="X36" s="79"/>
      <c r="Y36" s="256"/>
      <c r="Z36" s="258"/>
      <c r="AA36" s="257"/>
      <c r="AB36" s="596"/>
      <c r="AC36" s="597"/>
      <c r="AD36" s="601"/>
      <c r="AE36" s="251"/>
      <c r="AF36" s="259"/>
      <c r="AG36" s="257"/>
      <c r="AH36" s="240"/>
      <c r="AI36" s="241"/>
      <c r="AJ36" s="239"/>
      <c r="AK36" s="542"/>
      <c r="AL36" s="542"/>
      <c r="AM36" s="542"/>
      <c r="AN36" s="542"/>
      <c r="AO36" s="542"/>
      <c r="AP36" s="542"/>
      <c r="AQ36" s="263"/>
      <c r="AR36" s="263"/>
      <c r="AS36" s="263"/>
    </row>
    <row r="37" spans="1:42" s="260" customFormat="1" ht="12.75" customHeight="1">
      <c r="A37" s="244">
        <f t="shared" si="9"/>
        <v>34</v>
      </c>
      <c r="B37" s="252">
        <v>808</v>
      </c>
      <c r="C37" s="87" t="s">
        <v>222</v>
      </c>
      <c r="D37" s="81">
        <f t="shared" si="0"/>
        <v>0.03203703703703704</v>
      </c>
      <c r="E37" s="213"/>
      <c r="F37" s="213"/>
      <c r="G37" s="541">
        <f t="shared" si="2"/>
        <v>10</v>
      </c>
      <c r="H37" s="82">
        <f t="shared" si="3"/>
        <v>0.003203703703703704</v>
      </c>
      <c r="I37" s="254"/>
      <c r="J37" s="253"/>
      <c r="K37" s="254">
        <v>18</v>
      </c>
      <c r="L37" s="254"/>
      <c r="M37" s="255"/>
      <c r="N37" s="89" t="s">
        <v>19</v>
      </c>
      <c r="O37" s="89" t="s">
        <v>17</v>
      </c>
      <c r="P37" s="89">
        <v>1990</v>
      </c>
      <c r="Q37" s="89" t="s">
        <v>18</v>
      </c>
      <c r="R37" s="90" t="s">
        <v>202</v>
      </c>
      <c r="S37" s="235"/>
      <c r="T37" s="216"/>
      <c r="U37" s="217"/>
      <c r="V37" s="235"/>
      <c r="W37" s="216"/>
      <c r="X37" s="217"/>
      <c r="Y37" s="235">
        <v>0.03203703703703704</v>
      </c>
      <c r="Z37" s="216">
        <v>10</v>
      </c>
      <c r="AA37" s="217">
        <f>Y37/Z37</f>
        <v>0.003203703703703704</v>
      </c>
      <c r="AB37" s="596"/>
      <c r="AC37" s="597"/>
      <c r="AD37" s="598"/>
      <c r="AE37" s="249"/>
      <c r="AF37" s="259"/>
      <c r="AG37" s="257"/>
      <c r="AH37" s="240"/>
      <c r="AI37" s="241"/>
      <c r="AJ37" s="239"/>
      <c r="AK37" s="540"/>
      <c r="AL37" s="540"/>
      <c r="AM37" s="540"/>
      <c r="AN37" s="540"/>
      <c r="AO37" s="540"/>
      <c r="AP37" s="540"/>
    </row>
    <row r="38" spans="1:45" s="263" customFormat="1" ht="12.75" customHeight="1">
      <c r="A38" s="244">
        <f t="shared" si="9"/>
        <v>35</v>
      </c>
      <c r="B38" s="245">
        <v>800</v>
      </c>
      <c r="C38" s="565" t="s">
        <v>267</v>
      </c>
      <c r="D38" s="81">
        <f t="shared" si="0"/>
        <v>0.0359837962962963</v>
      </c>
      <c r="E38" s="78"/>
      <c r="F38" s="78"/>
      <c r="G38" s="541">
        <f t="shared" si="2"/>
        <v>10</v>
      </c>
      <c r="H38" s="82">
        <f t="shared" si="3"/>
        <v>0.0035983796296296298</v>
      </c>
      <c r="I38" s="246"/>
      <c r="J38" s="247"/>
      <c r="K38" s="246"/>
      <c r="L38" s="246">
        <v>22</v>
      </c>
      <c r="M38" s="248"/>
      <c r="N38" s="566" t="s">
        <v>19</v>
      </c>
      <c r="O38" s="566" t="s">
        <v>17</v>
      </c>
      <c r="P38" s="566">
        <v>1969</v>
      </c>
      <c r="Q38" s="566" t="s">
        <v>28</v>
      </c>
      <c r="R38" s="567" t="s">
        <v>30</v>
      </c>
      <c r="S38" s="236"/>
      <c r="T38" s="86"/>
      <c r="U38" s="79"/>
      <c r="V38" s="236"/>
      <c r="W38" s="86"/>
      <c r="X38" s="79"/>
      <c r="Y38" s="264"/>
      <c r="Z38" s="238"/>
      <c r="AA38" s="239"/>
      <c r="AB38" s="599">
        <v>0.0359837962962963</v>
      </c>
      <c r="AC38" s="602">
        <v>10</v>
      </c>
      <c r="AD38" s="601">
        <f>AB38/AC38</f>
        <v>0.0035983796296296298</v>
      </c>
      <c r="AE38" s="266"/>
      <c r="AF38" s="250"/>
      <c r="AG38" s="239"/>
      <c r="AH38" s="240"/>
      <c r="AI38" s="241"/>
      <c r="AJ38" s="239"/>
      <c r="AK38" s="242"/>
      <c r="AL38" s="242"/>
      <c r="AM38" s="242"/>
      <c r="AN38" s="242"/>
      <c r="AO38" s="242"/>
      <c r="AP38" s="242"/>
      <c r="AQ38" s="243"/>
      <c r="AR38" s="243"/>
      <c r="AS38" s="243"/>
    </row>
    <row r="39" spans="1:45" s="263" customFormat="1" ht="12.75" customHeight="1">
      <c r="A39" s="244">
        <f t="shared" si="9"/>
        <v>36</v>
      </c>
      <c r="B39" s="261">
        <v>789</v>
      </c>
      <c r="C39" s="234" t="s">
        <v>150</v>
      </c>
      <c r="D39" s="81">
        <f t="shared" si="0"/>
        <v>0.03646373962911432</v>
      </c>
      <c r="E39" s="78"/>
      <c r="F39" s="78"/>
      <c r="G39" s="541">
        <f t="shared" si="2"/>
        <v>10</v>
      </c>
      <c r="H39" s="82">
        <f t="shared" si="3"/>
        <v>0.0036463739629114316</v>
      </c>
      <c r="I39" s="246">
        <v>19</v>
      </c>
      <c r="J39" s="247"/>
      <c r="K39" s="246"/>
      <c r="L39" s="246"/>
      <c r="M39" s="248"/>
      <c r="N39" s="84" t="s">
        <v>19</v>
      </c>
      <c r="O39" s="84" t="s">
        <v>17</v>
      </c>
      <c r="P39" s="84">
        <v>1983</v>
      </c>
      <c r="Q39" s="84" t="s">
        <v>24</v>
      </c>
      <c r="R39" s="85" t="s">
        <v>16</v>
      </c>
      <c r="S39" s="236">
        <v>0.03646373962911432</v>
      </c>
      <c r="T39" s="86">
        <v>10</v>
      </c>
      <c r="U39" s="79">
        <f>S39/T39</f>
        <v>0.0036463739629114316</v>
      </c>
      <c r="V39" s="236"/>
      <c r="W39" s="86"/>
      <c r="X39" s="79"/>
      <c r="Y39" s="264"/>
      <c r="Z39" s="238"/>
      <c r="AA39" s="239"/>
      <c r="AB39" s="599"/>
      <c r="AC39" s="602"/>
      <c r="AD39" s="601"/>
      <c r="AE39" s="265"/>
      <c r="AF39" s="250"/>
      <c r="AG39" s="239"/>
      <c r="AH39" s="240"/>
      <c r="AI39" s="241"/>
      <c r="AJ39" s="239"/>
      <c r="AK39" s="242"/>
      <c r="AL39" s="242"/>
      <c r="AM39" s="242"/>
      <c r="AN39" s="242"/>
      <c r="AO39" s="242"/>
      <c r="AP39" s="242"/>
      <c r="AQ39" s="243"/>
      <c r="AR39" s="243"/>
      <c r="AS39" s="243"/>
    </row>
    <row r="40" spans="1:45" s="263" customFormat="1" ht="12.75" customHeight="1">
      <c r="A40" s="244">
        <f t="shared" si="9"/>
        <v>37</v>
      </c>
      <c r="B40" s="245">
        <v>811</v>
      </c>
      <c r="C40" s="80" t="s">
        <v>218</v>
      </c>
      <c r="D40" s="81">
        <f t="shared" si="0"/>
        <v>0.03674768518518518</v>
      </c>
      <c r="E40" s="78"/>
      <c r="F40" s="78"/>
      <c r="G40" s="541">
        <f t="shared" si="2"/>
        <v>10</v>
      </c>
      <c r="H40" s="82">
        <f t="shared" si="3"/>
        <v>0.003674768518518518</v>
      </c>
      <c r="I40" s="246"/>
      <c r="J40" s="247"/>
      <c r="K40" s="246">
        <v>22</v>
      </c>
      <c r="L40" s="246"/>
      <c r="M40" s="248"/>
      <c r="N40" s="84" t="s">
        <v>19</v>
      </c>
      <c r="O40" s="84" t="s">
        <v>17</v>
      </c>
      <c r="P40" s="84">
        <v>1967</v>
      </c>
      <c r="Q40" s="84" t="s">
        <v>28</v>
      </c>
      <c r="R40" s="85" t="s">
        <v>30</v>
      </c>
      <c r="S40" s="236"/>
      <c r="T40" s="86"/>
      <c r="U40" s="79"/>
      <c r="V40" s="236"/>
      <c r="W40" s="86"/>
      <c r="X40" s="79"/>
      <c r="Y40" s="236">
        <v>0.03674768518518518</v>
      </c>
      <c r="Z40" s="86">
        <v>10</v>
      </c>
      <c r="AA40" s="79">
        <f>Y40/Z40</f>
        <v>0.003674768518518518</v>
      </c>
      <c r="AB40" s="599"/>
      <c r="AC40" s="600"/>
      <c r="AD40" s="601"/>
      <c r="AE40" s="265"/>
      <c r="AF40" s="250"/>
      <c r="AG40" s="239"/>
      <c r="AH40" s="240"/>
      <c r="AI40" s="241"/>
      <c r="AJ40" s="239"/>
      <c r="AK40" s="242"/>
      <c r="AL40" s="242"/>
      <c r="AM40" s="242"/>
      <c r="AN40" s="242"/>
      <c r="AO40" s="242"/>
      <c r="AP40" s="242"/>
      <c r="AQ40" s="243"/>
      <c r="AR40" s="243"/>
      <c r="AS40" s="243"/>
    </row>
    <row r="41" spans="1:45" s="451" customFormat="1" ht="12.75" customHeight="1">
      <c r="A41" s="446">
        <f t="shared" si="9"/>
        <v>38</v>
      </c>
      <c r="B41" s="447">
        <v>801</v>
      </c>
      <c r="C41" s="448" t="s">
        <v>179</v>
      </c>
      <c r="D41" s="328">
        <f t="shared" si="0"/>
        <v>0.03814892452844139</v>
      </c>
      <c r="E41" s="329"/>
      <c r="F41" s="329"/>
      <c r="G41" s="568">
        <f t="shared" si="2"/>
        <v>10</v>
      </c>
      <c r="H41" s="330">
        <f t="shared" si="3"/>
        <v>0.0038148924528441388</v>
      </c>
      <c r="I41" s="331"/>
      <c r="J41" s="332">
        <v>22</v>
      </c>
      <c r="K41" s="331"/>
      <c r="L41" s="331"/>
      <c r="M41" s="333"/>
      <c r="N41" s="345" t="s">
        <v>19</v>
      </c>
      <c r="O41" s="345" t="s">
        <v>46</v>
      </c>
      <c r="P41" s="345">
        <v>1974</v>
      </c>
      <c r="Q41" s="345" t="s">
        <v>47</v>
      </c>
      <c r="R41" s="334" t="s">
        <v>22</v>
      </c>
      <c r="S41" s="335"/>
      <c r="T41" s="336"/>
      <c r="U41" s="337"/>
      <c r="V41" s="335">
        <v>0.03814892452844139</v>
      </c>
      <c r="W41" s="336">
        <v>10</v>
      </c>
      <c r="X41" s="337">
        <f>V41/W41</f>
        <v>0.0038148924528441388</v>
      </c>
      <c r="Y41" s="338"/>
      <c r="Z41" s="339"/>
      <c r="AA41" s="340"/>
      <c r="AB41" s="612"/>
      <c r="AC41" s="613"/>
      <c r="AD41" s="614"/>
      <c r="AE41" s="346"/>
      <c r="AF41" s="341"/>
      <c r="AG41" s="340"/>
      <c r="AH41" s="449"/>
      <c r="AI41" s="450"/>
      <c r="AJ41" s="340"/>
      <c r="AK41" s="343"/>
      <c r="AL41" s="343"/>
      <c r="AM41" s="343"/>
      <c r="AN41" s="343"/>
      <c r="AO41" s="343"/>
      <c r="AP41" s="343"/>
      <c r="AQ41" s="452"/>
      <c r="AR41" s="452"/>
      <c r="AS41" s="452"/>
    </row>
    <row r="42" spans="1:45" s="263" customFormat="1" ht="12.75" customHeight="1">
      <c r="A42" s="244">
        <f t="shared" si="9"/>
        <v>39</v>
      </c>
      <c r="B42" s="245">
        <v>803</v>
      </c>
      <c r="C42" s="80" t="s">
        <v>181</v>
      </c>
      <c r="D42" s="81">
        <f t="shared" si="0"/>
        <v>0.039362018736644404</v>
      </c>
      <c r="E42" s="78"/>
      <c r="F42" s="78"/>
      <c r="G42" s="541">
        <f t="shared" si="2"/>
        <v>10</v>
      </c>
      <c r="H42" s="82">
        <f t="shared" si="3"/>
        <v>0.0039362018736644406</v>
      </c>
      <c r="I42" s="246"/>
      <c r="J42" s="247">
        <v>27</v>
      </c>
      <c r="K42" s="246"/>
      <c r="L42" s="246"/>
      <c r="M42" s="248"/>
      <c r="N42" s="84" t="s">
        <v>19</v>
      </c>
      <c r="O42" s="84" t="s">
        <v>17</v>
      </c>
      <c r="P42" s="84">
        <v>1982</v>
      </c>
      <c r="Q42" s="84" t="s">
        <v>24</v>
      </c>
      <c r="R42" s="85" t="s">
        <v>16</v>
      </c>
      <c r="S42" s="236"/>
      <c r="T42" s="86"/>
      <c r="U42" s="79"/>
      <c r="V42" s="236">
        <v>0.039362018736644404</v>
      </c>
      <c r="W42" s="86">
        <v>10</v>
      </c>
      <c r="X42" s="79">
        <f>V42/W42</f>
        <v>0.0039362018736644406</v>
      </c>
      <c r="Y42" s="264"/>
      <c r="Z42" s="238"/>
      <c r="AA42" s="239"/>
      <c r="AB42" s="609"/>
      <c r="AC42" s="615"/>
      <c r="AD42" s="611"/>
      <c r="AE42" s="396"/>
      <c r="AF42" s="390"/>
      <c r="AG42" s="389"/>
      <c r="AH42" s="240"/>
      <c r="AI42" s="241"/>
      <c r="AJ42" s="239"/>
      <c r="AK42" s="242"/>
      <c r="AL42" s="242"/>
      <c r="AM42" s="242"/>
      <c r="AN42" s="242"/>
      <c r="AO42" s="242"/>
      <c r="AP42" s="242"/>
      <c r="AQ42" s="243"/>
      <c r="AR42" s="243"/>
      <c r="AS42" s="243"/>
    </row>
    <row r="43" spans="1:45" s="263" customFormat="1" ht="12.75" customHeight="1">
      <c r="A43" s="244">
        <f t="shared" si="9"/>
        <v>40</v>
      </c>
      <c r="B43" s="245">
        <v>809</v>
      </c>
      <c r="C43" s="80" t="s">
        <v>223</v>
      </c>
      <c r="D43" s="81">
        <f t="shared" si="0"/>
        <v>0.039942129629629626</v>
      </c>
      <c r="E43" s="78"/>
      <c r="F43" s="78"/>
      <c r="G43" s="541">
        <f t="shared" si="2"/>
        <v>10</v>
      </c>
      <c r="H43" s="82">
        <f t="shared" si="3"/>
        <v>0.003994212962962962</v>
      </c>
      <c r="I43" s="246"/>
      <c r="J43" s="247"/>
      <c r="K43" s="246">
        <v>30</v>
      </c>
      <c r="L43" s="246"/>
      <c r="M43" s="248"/>
      <c r="N43" s="84" t="s">
        <v>19</v>
      </c>
      <c r="O43" s="84" t="s">
        <v>17</v>
      </c>
      <c r="P43" s="84">
        <v>1986</v>
      </c>
      <c r="Q43" s="84" t="s">
        <v>18</v>
      </c>
      <c r="R43" s="85" t="s">
        <v>30</v>
      </c>
      <c r="S43" s="236"/>
      <c r="T43" s="86"/>
      <c r="U43" s="79"/>
      <c r="V43" s="236"/>
      <c r="W43" s="86"/>
      <c r="X43" s="79"/>
      <c r="Y43" s="236">
        <v>0.039942129629629626</v>
      </c>
      <c r="Z43" s="86">
        <v>10</v>
      </c>
      <c r="AA43" s="79">
        <f>Y43/Z43</f>
        <v>0.003994212962962962</v>
      </c>
      <c r="AB43" s="599"/>
      <c r="AC43" s="602"/>
      <c r="AD43" s="601"/>
      <c r="AE43" s="265"/>
      <c r="AF43" s="250"/>
      <c r="AG43" s="239"/>
      <c r="AH43" s="240"/>
      <c r="AI43" s="241"/>
      <c r="AJ43" s="239"/>
      <c r="AK43" s="391"/>
      <c r="AL43" s="242"/>
      <c r="AM43" s="242"/>
      <c r="AN43" s="242"/>
      <c r="AO43" s="242"/>
      <c r="AP43" s="242"/>
      <c r="AQ43" s="243"/>
      <c r="AR43" s="243"/>
      <c r="AS43" s="243"/>
    </row>
    <row r="44" spans="1:45" s="451" customFormat="1" ht="12.75" customHeight="1">
      <c r="A44" s="446">
        <f t="shared" si="9"/>
        <v>41</v>
      </c>
      <c r="B44" s="344">
        <v>793</v>
      </c>
      <c r="C44" s="347" t="s">
        <v>156</v>
      </c>
      <c r="D44" s="328">
        <f t="shared" si="0"/>
        <v>0.04344591311645576</v>
      </c>
      <c r="E44" s="329"/>
      <c r="F44" s="329"/>
      <c r="G44" s="568">
        <f t="shared" si="2"/>
        <v>10</v>
      </c>
      <c r="H44" s="330">
        <f t="shared" si="3"/>
        <v>0.004344591311645576</v>
      </c>
      <c r="I44" s="331">
        <v>26</v>
      </c>
      <c r="J44" s="332"/>
      <c r="K44" s="331"/>
      <c r="L44" s="331"/>
      <c r="M44" s="333"/>
      <c r="N44" s="345" t="s">
        <v>19</v>
      </c>
      <c r="O44" s="345" t="s">
        <v>46</v>
      </c>
      <c r="P44" s="345">
        <v>1978</v>
      </c>
      <c r="Q44" s="345" t="s">
        <v>47</v>
      </c>
      <c r="R44" s="334" t="s">
        <v>100</v>
      </c>
      <c r="S44" s="335">
        <v>0.04344591311645576</v>
      </c>
      <c r="T44" s="336">
        <v>10</v>
      </c>
      <c r="U44" s="337">
        <f>S44/T44</f>
        <v>0.004344591311645576</v>
      </c>
      <c r="V44" s="335"/>
      <c r="W44" s="336"/>
      <c r="X44" s="337"/>
      <c r="Y44" s="338"/>
      <c r="Z44" s="339"/>
      <c r="AA44" s="340"/>
      <c r="AB44" s="616"/>
      <c r="AC44" s="617"/>
      <c r="AD44" s="618"/>
      <c r="AE44" s="346"/>
      <c r="AF44" s="341"/>
      <c r="AG44" s="340"/>
      <c r="AH44" s="569"/>
      <c r="AI44" s="570"/>
      <c r="AJ44" s="340"/>
      <c r="AK44" s="343"/>
      <c r="AL44" s="343"/>
      <c r="AM44" s="343"/>
      <c r="AN44" s="343"/>
      <c r="AO44" s="343"/>
      <c r="AP44" s="343"/>
      <c r="AQ44" s="452"/>
      <c r="AR44" s="452"/>
      <c r="AS44" s="452"/>
    </row>
    <row r="45" spans="1:45" s="260" customFormat="1" ht="12.75" customHeight="1">
      <c r="A45" s="244">
        <v>42</v>
      </c>
      <c r="B45" s="571">
        <v>794</v>
      </c>
      <c r="C45" s="572" t="s">
        <v>157</v>
      </c>
      <c r="D45" s="81">
        <f t="shared" si="0"/>
        <v>0.04344591311645576</v>
      </c>
      <c r="E45" s="213"/>
      <c r="F45" s="213"/>
      <c r="G45" s="541">
        <f t="shared" si="2"/>
        <v>10</v>
      </c>
      <c r="H45" s="82">
        <f t="shared" si="3"/>
        <v>0.004344591311645576</v>
      </c>
      <c r="I45" s="254">
        <v>27</v>
      </c>
      <c r="J45" s="253"/>
      <c r="K45" s="254"/>
      <c r="L45" s="254"/>
      <c r="M45" s="255"/>
      <c r="N45" s="89" t="s">
        <v>19</v>
      </c>
      <c r="O45" s="89" t="s">
        <v>17</v>
      </c>
      <c r="P45" s="89">
        <v>1975</v>
      </c>
      <c r="Q45" s="89" t="s">
        <v>24</v>
      </c>
      <c r="R45" s="90" t="s">
        <v>100</v>
      </c>
      <c r="S45" s="235">
        <v>0.04344591311645576</v>
      </c>
      <c r="T45" s="216">
        <v>10</v>
      </c>
      <c r="U45" s="217">
        <f>S45/T45</f>
        <v>0.004344591311645576</v>
      </c>
      <c r="V45" s="235"/>
      <c r="W45" s="216"/>
      <c r="X45" s="79"/>
      <c r="Y45" s="256"/>
      <c r="Z45" s="258"/>
      <c r="AA45" s="257"/>
      <c r="AB45" s="596"/>
      <c r="AC45" s="619"/>
      <c r="AD45" s="601"/>
      <c r="AE45" s="249"/>
      <c r="AF45" s="259"/>
      <c r="AG45" s="239"/>
      <c r="AH45" s="240"/>
      <c r="AI45" s="241"/>
      <c r="AJ45" s="239"/>
      <c r="AK45" s="242"/>
      <c r="AL45" s="242"/>
      <c r="AM45" s="242"/>
      <c r="AN45" s="242"/>
      <c r="AO45" s="242"/>
      <c r="AP45" s="242"/>
      <c r="AQ45" s="243"/>
      <c r="AR45" s="243"/>
      <c r="AS45" s="243"/>
    </row>
    <row r="46" spans="1:77" s="279" customFormat="1" ht="12.75" customHeight="1" thickBot="1">
      <c r="A46" s="267"/>
      <c r="B46" s="268"/>
      <c r="C46" s="348"/>
      <c r="D46" s="185"/>
      <c r="E46" s="186"/>
      <c r="F46" s="186"/>
      <c r="G46" s="187"/>
      <c r="H46" s="316"/>
      <c r="I46" s="269"/>
      <c r="J46" s="270"/>
      <c r="K46" s="269"/>
      <c r="L46" s="269"/>
      <c r="M46" s="271"/>
      <c r="N46" s="280"/>
      <c r="O46" s="280"/>
      <c r="P46" s="280"/>
      <c r="Q46" s="280"/>
      <c r="R46" s="318"/>
      <c r="S46" s="237"/>
      <c r="T46" s="188"/>
      <c r="U46" s="189"/>
      <c r="V46" s="237"/>
      <c r="W46" s="188"/>
      <c r="X46" s="189"/>
      <c r="Y46" s="272"/>
      <c r="Z46" s="273"/>
      <c r="AA46" s="274"/>
      <c r="AB46" s="620"/>
      <c r="AC46" s="621"/>
      <c r="AD46" s="622"/>
      <c r="AE46" s="275"/>
      <c r="AF46" s="276"/>
      <c r="AG46" s="274"/>
      <c r="AH46" s="277"/>
      <c r="AI46" s="278"/>
      <c r="AJ46" s="274"/>
      <c r="AK46" s="242"/>
      <c r="AL46" s="315"/>
      <c r="AM46" s="242"/>
      <c r="AN46" s="242"/>
      <c r="AO46" s="242"/>
      <c r="AP46" s="242"/>
      <c r="AQ46" s="242"/>
      <c r="AR46" s="242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</row>
    <row r="47" spans="1:50" ht="12" thickBot="1">
      <c r="A47" s="453"/>
      <c r="B47" s="454"/>
      <c r="C47" s="455"/>
      <c r="D47" s="218">
        <f>SUM(D4:D46)</f>
        <v>3.797733579265611</v>
      </c>
      <c r="E47" s="91"/>
      <c r="F47" s="91"/>
      <c r="G47" s="351">
        <f>SUM(G4:G46)</f>
        <v>1126.0950000000003</v>
      </c>
      <c r="H47" s="219">
        <f>D47/G47</f>
        <v>0.003372480633752579</v>
      </c>
      <c r="I47" s="456"/>
      <c r="J47" s="457"/>
      <c r="K47" s="456"/>
      <c r="L47" s="456"/>
      <c r="M47" s="458"/>
      <c r="N47" s="458"/>
      <c r="O47" s="458"/>
      <c r="P47" s="458"/>
      <c r="Q47" s="458"/>
      <c r="R47" s="459"/>
      <c r="S47" s="352">
        <f>SUM(S4:S46)</f>
        <v>0.9342309164660586</v>
      </c>
      <c r="T47" s="351">
        <f>SUM(T4:T46)</f>
        <v>270</v>
      </c>
      <c r="U47" s="220">
        <f>S47/T47</f>
        <v>0.0034601145054298467</v>
      </c>
      <c r="V47" s="352">
        <f>SUM(V4:V46)</f>
        <v>0.9411646998365905</v>
      </c>
      <c r="W47" s="351">
        <f>SUM(W4:W46)</f>
        <v>280</v>
      </c>
      <c r="X47" s="220">
        <f>V47/W47</f>
        <v>0.0033613024994163946</v>
      </c>
      <c r="Y47" s="352">
        <f>SUM(Y4:Y46)</f>
        <v>1.0222916666666668</v>
      </c>
      <c r="Z47" s="351">
        <f>SUM(Z4:Z46)</f>
        <v>310</v>
      </c>
      <c r="AA47" s="220">
        <f>Y47/Z47</f>
        <v>0.0032977150537634413</v>
      </c>
      <c r="AB47" s="352">
        <f>SUM(AB4:AB46)</f>
        <v>0.9000462962962962</v>
      </c>
      <c r="AC47" s="626">
        <f>SUM(AC4:AC46)</f>
        <v>266.0949999999999</v>
      </c>
      <c r="AD47" s="220">
        <f>AB47/AC47</f>
        <v>0.003382424684027496</v>
      </c>
      <c r="AE47" s="352">
        <f>SUM(AE4:AE46)</f>
        <v>0</v>
      </c>
      <c r="AF47" s="351">
        <f>SUM(AF4:AF46)</f>
        <v>0</v>
      </c>
      <c r="AG47" s="220" t="e">
        <f>AE47/AF47</f>
        <v>#DIV/0!</v>
      </c>
      <c r="AH47" s="352">
        <f>SUM(AH4:AH46)</f>
        <v>0.5060666239056947</v>
      </c>
      <c r="AI47" s="351">
        <f>SUM(AI4:AI46)</f>
        <v>156.585</v>
      </c>
      <c r="AJ47" s="220">
        <f>AH47/AI47</f>
        <v>0.0032318972053880938</v>
      </c>
      <c r="AS47" s="53"/>
      <c r="AT47" s="53"/>
      <c r="AU47" s="53"/>
      <c r="AV47" s="53"/>
      <c r="AW47" s="53"/>
      <c r="AX47" s="53"/>
    </row>
    <row r="48" spans="1:50" ht="13.5" thickBot="1">
      <c r="A48" s="105"/>
      <c r="B48" s="93"/>
      <c r="C48" s="92"/>
      <c r="D48" s="94"/>
      <c r="E48" s="95"/>
      <c r="F48" s="96"/>
      <c r="G48" s="96"/>
      <c r="H48" s="97" t="s">
        <v>254</v>
      </c>
      <c r="I48" s="99">
        <v>27</v>
      </c>
      <c r="J48" s="99">
        <v>28</v>
      </c>
      <c r="K48" s="100">
        <v>31</v>
      </c>
      <c r="L48" s="625">
        <v>22</v>
      </c>
      <c r="M48" s="101"/>
      <c r="N48" s="463">
        <f>SUM(I48:M48)</f>
        <v>108</v>
      </c>
      <c r="O48" s="464" t="s">
        <v>268</v>
      </c>
      <c r="P48" s="49"/>
      <c r="Q48" s="93"/>
      <c r="R48" s="465"/>
      <c r="S48" s="102"/>
      <c r="T48" s="103"/>
      <c r="U48" s="104"/>
      <c r="V48" s="102"/>
      <c r="W48" s="103"/>
      <c r="X48" s="104"/>
      <c r="Y48" s="102"/>
      <c r="Z48" s="103"/>
      <c r="AA48" s="104"/>
      <c r="AB48" s="623"/>
      <c r="AC48" s="624"/>
      <c r="AD48" s="122"/>
      <c r="AE48" s="102"/>
      <c r="AF48" s="221"/>
      <c r="AG48" s="104"/>
      <c r="AJ48" s="222"/>
      <c r="AS48" s="53"/>
      <c r="AT48" s="53"/>
      <c r="AU48" s="53"/>
      <c r="AV48" s="53"/>
      <c r="AW48" s="53"/>
      <c r="AX48" s="53"/>
    </row>
    <row r="49" spans="1:50" ht="13.5" thickBot="1">
      <c r="A49" s="105"/>
      <c r="B49" s="93"/>
      <c r="C49" s="481" t="s">
        <v>255</v>
      </c>
      <c r="D49" s="483"/>
      <c r="E49" s="106"/>
      <c r="F49" s="107"/>
      <c r="G49" s="108"/>
      <c r="H49" s="109" t="s">
        <v>257</v>
      </c>
      <c r="I49" s="110">
        <v>5</v>
      </c>
      <c r="J49" s="110">
        <v>5</v>
      </c>
      <c r="K49" s="110">
        <v>3</v>
      </c>
      <c r="L49" s="110">
        <v>3</v>
      </c>
      <c r="M49" s="111"/>
      <c r="N49" s="480">
        <f>SUM(I49:M49)</f>
        <v>16</v>
      </c>
      <c r="O49" s="49"/>
      <c r="P49" s="49"/>
      <c r="Q49" s="93"/>
      <c r="R49" s="465"/>
      <c r="S49" s="102"/>
      <c r="T49" s="103"/>
      <c r="U49" s="104"/>
      <c r="V49" s="102"/>
      <c r="W49" s="103"/>
      <c r="X49" s="104"/>
      <c r="Y49" s="102"/>
      <c r="Z49" s="103"/>
      <c r="AA49" s="104"/>
      <c r="AB49" s="623"/>
      <c r="AC49" s="624"/>
      <c r="AD49" s="122"/>
      <c r="AE49" s="102"/>
      <c r="AF49" s="221"/>
      <c r="AG49" s="104"/>
      <c r="AS49" s="53"/>
      <c r="AT49" s="53"/>
      <c r="AU49" s="53"/>
      <c r="AV49" s="53"/>
      <c r="AW49" s="53"/>
      <c r="AX49" s="53"/>
    </row>
    <row r="50" spans="4:50" ht="12.75">
      <c r="D50" s="94"/>
      <c r="E50" s="112"/>
      <c r="F50" s="113"/>
      <c r="G50" s="114"/>
      <c r="H50" s="115" t="s">
        <v>227</v>
      </c>
      <c r="I50" s="116"/>
      <c r="J50" s="116"/>
      <c r="K50" s="116"/>
      <c r="L50" s="116"/>
      <c r="M50" s="117"/>
      <c r="N50" s="467">
        <v>0</v>
      </c>
      <c r="O50" s="468"/>
      <c r="P50" s="49"/>
      <c r="Q50" s="92"/>
      <c r="S50" s="118"/>
      <c r="U50" s="119"/>
      <c r="V50" s="120"/>
      <c r="W50" s="121"/>
      <c r="X50" s="122"/>
      <c r="Y50" s="123"/>
      <c r="Z50" s="121"/>
      <c r="AA50" s="124"/>
      <c r="AB50" s="123"/>
      <c r="AC50" s="125"/>
      <c r="AD50" s="126"/>
      <c r="AE50" s="223"/>
      <c r="AF50" s="224"/>
      <c r="AG50" s="225"/>
      <c r="AS50" s="53"/>
      <c r="AT50" s="53"/>
      <c r="AU50" s="53"/>
      <c r="AV50" s="53"/>
      <c r="AW50" s="53"/>
      <c r="AX50" s="53"/>
    </row>
    <row r="51" spans="4:50" ht="12.75">
      <c r="D51" s="94"/>
      <c r="E51" s="127"/>
      <c r="F51" s="128"/>
      <c r="G51" s="129"/>
      <c r="H51" s="130" t="s">
        <v>228</v>
      </c>
      <c r="I51" s="131">
        <v>270</v>
      </c>
      <c r="J51" s="131">
        <v>280</v>
      </c>
      <c r="K51" s="131">
        <v>310</v>
      </c>
      <c r="L51" s="132">
        <v>266.095</v>
      </c>
      <c r="M51" s="133"/>
      <c r="N51" s="478">
        <f>SUM(I51:M51)</f>
        <v>1126.095</v>
      </c>
      <c r="O51" s="470"/>
      <c r="P51" s="49"/>
      <c r="Q51" s="471"/>
      <c r="S51" s="134"/>
      <c r="U51" s="122"/>
      <c r="V51" s="120"/>
      <c r="W51" s="121"/>
      <c r="X51" s="122"/>
      <c r="Y51" s="123"/>
      <c r="Z51" s="121"/>
      <c r="AA51" s="124"/>
      <c r="AB51" s="123"/>
      <c r="AC51" s="125"/>
      <c r="AD51" s="126"/>
      <c r="AE51" s="223"/>
      <c r="AF51" s="224"/>
      <c r="AG51" s="225"/>
      <c r="AS51" s="53"/>
      <c r="AT51" s="53"/>
      <c r="AU51" s="53"/>
      <c r="AV51" s="53"/>
      <c r="AW51" s="53"/>
      <c r="AX51" s="53"/>
    </row>
    <row r="52" spans="1:50" ht="12.75">
      <c r="A52" s="105"/>
      <c r="B52" s="93"/>
      <c r="C52" s="92"/>
      <c r="D52" s="94"/>
      <c r="E52" s="127"/>
      <c r="F52" s="128"/>
      <c r="G52" s="129"/>
      <c r="H52" s="130" t="s">
        <v>229</v>
      </c>
      <c r="I52" s="135">
        <v>0.2076388888888889</v>
      </c>
      <c r="J52" s="135">
        <v>0.20138888888888887</v>
      </c>
      <c r="K52" s="135">
        <v>0.19791666666666666</v>
      </c>
      <c r="L52" s="135">
        <v>0.2027777777777778</v>
      </c>
      <c r="M52" s="135"/>
      <c r="N52" s="472">
        <v>0.2020833333333333</v>
      </c>
      <c r="P52" s="49"/>
      <c r="Q52" s="93"/>
      <c r="R52" s="92"/>
      <c r="S52" s="123"/>
      <c r="T52" s="121"/>
      <c r="U52" s="122"/>
      <c r="V52" s="123"/>
      <c r="W52" s="121"/>
      <c r="X52" s="122"/>
      <c r="Y52" s="123"/>
      <c r="Z52" s="121"/>
      <c r="AA52" s="124"/>
      <c r="AB52" s="123"/>
      <c r="AC52" s="125"/>
      <c r="AD52" s="126"/>
      <c r="AE52" s="223"/>
      <c r="AF52" s="224"/>
      <c r="AG52" s="225"/>
      <c r="AS52" s="53"/>
      <c r="AT52" s="53"/>
      <c r="AU52" s="53"/>
      <c r="AV52" s="53"/>
      <c r="AW52" s="53"/>
      <c r="AX52" s="53"/>
    </row>
    <row r="53" spans="1:50" ht="12.75">
      <c r="A53" s="105"/>
      <c r="B53" s="93"/>
      <c r="C53" s="92"/>
      <c r="D53" s="94"/>
      <c r="E53" s="127"/>
      <c r="F53" s="128"/>
      <c r="G53" s="129"/>
      <c r="H53" s="130" t="s">
        <v>230</v>
      </c>
      <c r="I53" s="137"/>
      <c r="J53" s="137">
        <v>6</v>
      </c>
      <c r="K53" s="137">
        <v>7</v>
      </c>
      <c r="L53" s="137">
        <v>1</v>
      </c>
      <c r="M53" s="138"/>
      <c r="N53" s="479">
        <f>SUM(I53:M53)</f>
        <v>14</v>
      </c>
      <c r="P53" s="49"/>
      <c r="Q53" s="93"/>
      <c r="R53" s="92"/>
      <c r="S53" s="123"/>
      <c r="T53" s="121"/>
      <c r="U53" s="122"/>
      <c r="V53" s="123"/>
      <c r="W53" s="121"/>
      <c r="X53" s="122"/>
      <c r="Y53" s="123"/>
      <c r="Z53" s="121"/>
      <c r="AA53" s="124"/>
      <c r="AB53" s="123"/>
      <c r="AC53" s="125"/>
      <c r="AD53" s="126"/>
      <c r="AE53" s="223"/>
      <c r="AF53" s="224"/>
      <c r="AG53" s="225"/>
      <c r="AS53" s="53"/>
      <c r="AT53" s="53"/>
      <c r="AU53" s="53"/>
      <c r="AV53" s="53"/>
      <c r="AW53" s="53"/>
      <c r="AX53" s="53"/>
    </row>
    <row r="54" spans="1:50" ht="12.75">
      <c r="A54" s="105"/>
      <c r="B54" s="93"/>
      <c r="C54" s="92"/>
      <c r="D54" s="94"/>
      <c r="E54" s="127"/>
      <c r="F54" s="128"/>
      <c r="G54" s="129"/>
      <c r="H54" s="130" t="s">
        <v>231</v>
      </c>
      <c r="I54" s="137"/>
      <c r="J54" s="137"/>
      <c r="K54" s="137"/>
      <c r="L54" s="137"/>
      <c r="M54" s="138"/>
      <c r="N54" s="469">
        <v>0</v>
      </c>
      <c r="P54" s="49"/>
      <c r="Q54" s="93"/>
      <c r="R54" s="92"/>
      <c r="S54" s="123"/>
      <c r="T54" s="121"/>
      <c r="U54" s="122"/>
      <c r="V54" s="123"/>
      <c r="W54" s="121"/>
      <c r="X54" s="122"/>
      <c r="Y54" s="123"/>
      <c r="Z54" s="121"/>
      <c r="AA54" s="124"/>
      <c r="AB54" s="123"/>
      <c r="AC54" s="125"/>
      <c r="AD54" s="126"/>
      <c r="AE54" s="223"/>
      <c r="AF54" s="224"/>
      <c r="AG54" s="225"/>
      <c r="AS54" s="53"/>
      <c r="AT54" s="53"/>
      <c r="AU54" s="53"/>
      <c r="AV54" s="53"/>
      <c r="AW54" s="53"/>
      <c r="AX54" s="53"/>
    </row>
    <row r="55" spans="1:50" ht="13.5" thickBot="1">
      <c r="A55" s="105"/>
      <c r="B55" s="93"/>
      <c r="C55" s="92"/>
      <c r="D55" s="94"/>
      <c r="E55" s="139"/>
      <c r="F55" s="140"/>
      <c r="G55" s="141"/>
      <c r="H55" s="142" t="s">
        <v>232</v>
      </c>
      <c r="I55" s="143"/>
      <c r="J55" s="143"/>
      <c r="K55" s="143"/>
      <c r="L55" s="144"/>
      <c r="M55" s="145"/>
      <c r="N55" s="473">
        <v>0</v>
      </c>
      <c r="O55" s="474"/>
      <c r="P55" s="49"/>
      <c r="Q55" s="93"/>
      <c r="R55" s="92"/>
      <c r="S55" s="123"/>
      <c r="T55" s="121"/>
      <c r="U55" s="122"/>
      <c r="V55" s="123"/>
      <c r="W55" s="121"/>
      <c r="X55" s="122"/>
      <c r="Y55" s="123"/>
      <c r="Z55" s="121"/>
      <c r="AA55" s="124"/>
      <c r="AB55" s="123"/>
      <c r="AC55" s="125"/>
      <c r="AD55" s="126"/>
      <c r="AE55" s="223"/>
      <c r="AF55" s="224"/>
      <c r="AG55" s="225"/>
      <c r="AS55" s="53"/>
      <c r="AT55" s="53"/>
      <c r="AU55" s="53"/>
      <c r="AV55" s="53"/>
      <c r="AW55" s="53"/>
      <c r="AX55" s="53"/>
    </row>
    <row r="56" spans="1:50" ht="13.5" thickBot="1">
      <c r="A56" s="105"/>
      <c r="B56" s="93"/>
      <c r="C56" s="92"/>
      <c r="D56" s="94"/>
      <c r="E56" s="460"/>
      <c r="F56" s="460"/>
      <c r="G56" s="461"/>
      <c r="H56" s="462"/>
      <c r="I56" s="150"/>
      <c r="J56" s="150"/>
      <c r="K56" s="150"/>
      <c r="L56" s="150"/>
      <c r="M56" s="150"/>
      <c r="N56" s="150"/>
      <c r="O56" s="150"/>
      <c r="P56" s="150"/>
      <c r="Q56" s="150"/>
      <c r="R56" s="92"/>
      <c r="S56" s="123"/>
      <c r="T56" s="121"/>
      <c r="U56" s="122"/>
      <c r="V56" s="123"/>
      <c r="W56" s="121"/>
      <c r="X56" s="122"/>
      <c r="Y56" s="123"/>
      <c r="Z56" s="121"/>
      <c r="AA56" s="124"/>
      <c r="AB56" s="123"/>
      <c r="AC56" s="125"/>
      <c r="AD56" s="126"/>
      <c r="AE56" s="223"/>
      <c r="AF56" s="224"/>
      <c r="AG56" s="225"/>
      <c r="AS56" s="53"/>
      <c r="AT56" s="53"/>
      <c r="AU56" s="53"/>
      <c r="AV56" s="53"/>
      <c r="AW56" s="53"/>
      <c r="AX56" s="53"/>
    </row>
    <row r="57" spans="1:50" ht="13.5" thickBot="1">
      <c r="A57" s="105"/>
      <c r="B57" s="93"/>
      <c r="C57" s="481" t="s">
        <v>255</v>
      </c>
      <c r="D57" s="483"/>
      <c r="E57" s="95"/>
      <c r="F57" s="96"/>
      <c r="G57" s="96"/>
      <c r="H57" s="97" t="s">
        <v>225</v>
      </c>
      <c r="I57" s="99">
        <v>30</v>
      </c>
      <c r="J57" s="159">
        <v>34</v>
      </c>
      <c r="K57" s="100">
        <v>29</v>
      </c>
      <c r="L57" s="99">
        <v>25</v>
      </c>
      <c r="M57" s="101">
        <v>26</v>
      </c>
      <c r="N57" s="463">
        <v>144</v>
      </c>
      <c r="O57" s="464" t="s">
        <v>250</v>
      </c>
      <c r="P57" s="49"/>
      <c r="Q57" s="93"/>
      <c r="R57" s="465"/>
      <c r="S57" s="102"/>
      <c r="T57" s="103"/>
      <c r="U57" s="104"/>
      <c r="V57" s="102"/>
      <c r="W57" s="103"/>
      <c r="X57" s="122"/>
      <c r="Y57" s="123"/>
      <c r="Z57" s="121"/>
      <c r="AA57" s="124"/>
      <c r="AB57" s="123"/>
      <c r="AC57" s="125"/>
      <c r="AD57" s="126"/>
      <c r="AE57" s="223"/>
      <c r="AF57" s="224"/>
      <c r="AG57" s="225"/>
      <c r="AS57" s="53"/>
      <c r="AT57" s="53"/>
      <c r="AU57" s="53"/>
      <c r="AV57" s="53"/>
      <c r="AW57" s="53"/>
      <c r="AX57" s="53"/>
    </row>
    <row r="58" spans="1:50" ht="12.75">
      <c r="A58" s="105"/>
      <c r="B58" s="93"/>
      <c r="C58" s="92"/>
      <c r="D58" s="94"/>
      <c r="E58" s="106"/>
      <c r="F58" s="107"/>
      <c r="G58" s="108"/>
      <c r="H58" s="109" t="s">
        <v>226</v>
      </c>
      <c r="I58" s="110">
        <v>5</v>
      </c>
      <c r="J58" s="110">
        <v>4</v>
      </c>
      <c r="K58" s="110">
        <v>3</v>
      </c>
      <c r="L58" s="110">
        <v>2</v>
      </c>
      <c r="M58" s="111">
        <v>2</v>
      </c>
      <c r="N58" s="466">
        <v>16</v>
      </c>
      <c r="O58" s="49"/>
      <c r="P58" s="49"/>
      <c r="Q58" s="93"/>
      <c r="R58" s="465"/>
      <c r="S58" s="102"/>
      <c r="T58" s="103"/>
      <c r="U58" s="104"/>
      <c r="V58" s="102"/>
      <c r="W58" s="103"/>
      <c r="X58" s="122"/>
      <c r="Y58" s="123"/>
      <c r="Z58" s="121"/>
      <c r="AA58" s="124"/>
      <c r="AB58" s="123"/>
      <c r="AC58" s="125"/>
      <c r="AD58" s="126"/>
      <c r="AE58" s="223"/>
      <c r="AF58" s="224"/>
      <c r="AG58" s="225"/>
      <c r="AS58" s="53"/>
      <c r="AT58" s="53"/>
      <c r="AU58" s="53"/>
      <c r="AV58" s="53"/>
      <c r="AW58" s="53"/>
      <c r="AX58" s="53"/>
    </row>
    <row r="59" spans="1:50" ht="12.75">
      <c r="A59" s="105"/>
      <c r="B59" s="93"/>
      <c r="C59" s="92"/>
      <c r="D59" s="94"/>
      <c r="E59" s="112"/>
      <c r="F59" s="113"/>
      <c r="G59" s="114"/>
      <c r="H59" s="115" t="s">
        <v>227</v>
      </c>
      <c r="I59" s="116"/>
      <c r="J59" s="116"/>
      <c r="K59" s="116"/>
      <c r="L59" s="116"/>
      <c r="M59" s="117"/>
      <c r="N59" s="467">
        <v>0</v>
      </c>
      <c r="O59" s="468"/>
      <c r="P59" s="49"/>
      <c r="Q59" s="92"/>
      <c r="S59" s="118"/>
      <c r="U59" s="119"/>
      <c r="V59" s="120"/>
      <c r="W59" s="121"/>
      <c r="X59" s="122"/>
      <c r="Y59" s="123"/>
      <c r="Z59" s="121"/>
      <c r="AA59" s="124"/>
      <c r="AB59" s="123"/>
      <c r="AC59" s="125"/>
      <c r="AD59" s="126"/>
      <c r="AE59" s="223"/>
      <c r="AF59" s="224"/>
      <c r="AG59" s="225"/>
      <c r="AS59" s="53"/>
      <c r="AT59" s="53"/>
      <c r="AU59" s="53"/>
      <c r="AV59" s="53"/>
      <c r="AW59" s="53"/>
      <c r="AX59" s="53"/>
    </row>
    <row r="60" spans="1:50" ht="12.75">
      <c r="A60" s="105"/>
      <c r="B60" s="93"/>
      <c r="C60" s="92"/>
      <c r="D60" s="94"/>
      <c r="E60" s="127"/>
      <c r="F60" s="128"/>
      <c r="G60" s="129"/>
      <c r="H60" s="130" t="s">
        <v>228</v>
      </c>
      <c r="I60" s="131">
        <v>300</v>
      </c>
      <c r="J60" s="131">
        <v>340</v>
      </c>
      <c r="K60" s="131">
        <v>290</v>
      </c>
      <c r="L60" s="132">
        <v>304.875</v>
      </c>
      <c r="M60" s="133">
        <v>264.39</v>
      </c>
      <c r="N60" s="478">
        <v>1499.265</v>
      </c>
      <c r="O60" s="470"/>
      <c r="P60" s="49"/>
      <c r="Q60" s="471"/>
      <c r="S60" s="134"/>
      <c r="U60" s="122"/>
      <c r="V60" s="120"/>
      <c r="W60" s="121"/>
      <c r="X60" s="122"/>
      <c r="Y60" s="123"/>
      <c r="Z60" s="121"/>
      <c r="AA60" s="124"/>
      <c r="AB60" s="123"/>
      <c r="AC60" s="125"/>
      <c r="AD60" s="126"/>
      <c r="AE60" s="223"/>
      <c r="AF60" s="224"/>
      <c r="AG60" s="225"/>
      <c r="AS60" s="53"/>
      <c r="AT60" s="53"/>
      <c r="AU60" s="53"/>
      <c r="AV60" s="53"/>
      <c r="AW60" s="53"/>
      <c r="AX60" s="53"/>
    </row>
    <row r="61" spans="1:50" ht="12.75">
      <c r="A61" s="105"/>
      <c r="B61" s="93"/>
      <c r="C61" s="92"/>
      <c r="D61" s="94"/>
      <c r="E61" s="127"/>
      <c r="F61" s="128"/>
      <c r="G61" s="129"/>
      <c r="H61" s="130" t="s">
        <v>229</v>
      </c>
      <c r="I61" s="135">
        <v>0.2020833333333333</v>
      </c>
      <c r="J61" s="135">
        <v>0.19444444444444445</v>
      </c>
      <c r="K61" s="135">
        <v>0.18958333333333333</v>
      </c>
      <c r="L61" s="135">
        <v>0.19791666666666666</v>
      </c>
      <c r="M61" s="135">
        <v>0.20625</v>
      </c>
      <c r="N61" s="472">
        <v>0.19791666666666666</v>
      </c>
      <c r="P61" s="49"/>
      <c r="Q61" s="93"/>
      <c r="R61" s="92"/>
      <c r="S61" s="123"/>
      <c r="T61" s="121"/>
      <c r="U61" s="122"/>
      <c r="V61" s="123"/>
      <c r="W61" s="121"/>
      <c r="X61" s="122"/>
      <c r="Y61" s="123"/>
      <c r="Z61" s="121"/>
      <c r="AA61" s="124"/>
      <c r="AB61" s="123"/>
      <c r="AC61" s="125"/>
      <c r="AD61" s="126"/>
      <c r="AE61" s="223"/>
      <c r="AF61" s="224"/>
      <c r="AG61" s="225"/>
      <c r="AS61" s="53"/>
      <c r="AT61" s="53"/>
      <c r="AU61" s="53"/>
      <c r="AV61" s="53"/>
      <c r="AW61" s="53"/>
      <c r="AX61" s="53"/>
    </row>
    <row r="62" spans="1:50" ht="12.75">
      <c r="A62" s="105"/>
      <c r="B62" s="93"/>
      <c r="C62" s="92"/>
      <c r="D62" s="94"/>
      <c r="E62" s="127"/>
      <c r="F62" s="128"/>
      <c r="G62" s="129"/>
      <c r="H62" s="130" t="s">
        <v>230</v>
      </c>
      <c r="I62" s="137"/>
      <c r="J62" s="137">
        <v>9</v>
      </c>
      <c r="K62" s="137">
        <v>2</v>
      </c>
      <c r="L62" s="137">
        <v>1</v>
      </c>
      <c r="M62" s="138">
        <v>1</v>
      </c>
      <c r="N62" s="469">
        <v>13</v>
      </c>
      <c r="P62" s="49"/>
      <c r="Q62" s="93"/>
      <c r="R62" s="92"/>
      <c r="S62" s="123"/>
      <c r="T62" s="121"/>
      <c r="U62" s="122"/>
      <c r="V62" s="123"/>
      <c r="W62" s="121"/>
      <c r="X62" s="122"/>
      <c r="Y62" s="123"/>
      <c r="Z62" s="121"/>
      <c r="AA62" s="124"/>
      <c r="AB62" s="123"/>
      <c r="AC62" s="125"/>
      <c r="AD62" s="126"/>
      <c r="AE62" s="223"/>
      <c r="AF62" s="224"/>
      <c r="AG62" s="225"/>
      <c r="AS62" s="53"/>
      <c r="AT62" s="53"/>
      <c r="AU62" s="53"/>
      <c r="AV62" s="53"/>
      <c r="AW62" s="53"/>
      <c r="AX62" s="53"/>
    </row>
    <row r="63" spans="1:50" ht="12.75">
      <c r="A63" s="105"/>
      <c r="B63" s="93"/>
      <c r="C63" s="92"/>
      <c r="D63" s="94"/>
      <c r="E63" s="127"/>
      <c r="F63" s="128"/>
      <c r="G63" s="129"/>
      <c r="H63" s="130" t="s">
        <v>231</v>
      </c>
      <c r="I63" s="137"/>
      <c r="J63" s="137"/>
      <c r="K63" s="137"/>
      <c r="L63" s="137"/>
      <c r="M63" s="138"/>
      <c r="N63" s="469">
        <v>0</v>
      </c>
      <c r="P63" s="49"/>
      <c r="Q63" s="93"/>
      <c r="R63" s="92"/>
      <c r="S63" s="123"/>
      <c r="T63" s="121"/>
      <c r="U63" s="122"/>
      <c r="V63" s="123"/>
      <c r="W63" s="121"/>
      <c r="X63" s="122"/>
      <c r="Y63" s="123"/>
      <c r="Z63" s="121"/>
      <c r="AA63" s="124"/>
      <c r="AB63" s="123"/>
      <c r="AC63" s="125"/>
      <c r="AD63" s="126"/>
      <c r="AE63" s="223"/>
      <c r="AF63" s="224"/>
      <c r="AG63" s="225"/>
      <c r="AS63" s="53"/>
      <c r="AT63" s="53"/>
      <c r="AU63" s="53"/>
      <c r="AV63" s="53"/>
      <c r="AW63" s="53"/>
      <c r="AX63" s="53"/>
    </row>
    <row r="64" spans="1:50" ht="13.5" thickBot="1">
      <c r="A64" s="105"/>
      <c r="B64" s="93"/>
      <c r="C64" s="92"/>
      <c r="D64" s="94"/>
      <c r="E64" s="139"/>
      <c r="F64" s="140"/>
      <c r="G64" s="141"/>
      <c r="H64" s="142" t="s">
        <v>232</v>
      </c>
      <c r="I64" s="143"/>
      <c r="J64" s="143"/>
      <c r="K64" s="143"/>
      <c r="L64" s="144"/>
      <c r="M64" s="145"/>
      <c r="N64" s="473">
        <v>0</v>
      </c>
      <c r="O64" s="474"/>
      <c r="P64" s="49"/>
      <c r="Q64" s="93"/>
      <c r="R64" s="92"/>
      <c r="S64" s="123"/>
      <c r="T64" s="121"/>
      <c r="U64" s="122"/>
      <c r="V64" s="123"/>
      <c r="W64" s="121"/>
      <c r="X64" s="122"/>
      <c r="Y64" s="123"/>
      <c r="Z64" s="121"/>
      <c r="AA64" s="124"/>
      <c r="AB64" s="123"/>
      <c r="AC64" s="125"/>
      <c r="AD64" s="126"/>
      <c r="AE64" s="223"/>
      <c r="AF64" s="224"/>
      <c r="AG64" s="225"/>
      <c r="AS64" s="53"/>
      <c r="AT64" s="53"/>
      <c r="AU64" s="53"/>
      <c r="AV64" s="53"/>
      <c r="AW64" s="53"/>
      <c r="AX64" s="53"/>
    </row>
    <row r="65" spans="1:50" ht="13.5" thickBot="1">
      <c r="A65" s="105"/>
      <c r="B65" s="93"/>
      <c r="C65" s="92"/>
      <c r="D65" s="94"/>
      <c r="E65" s="146"/>
      <c r="F65" s="146"/>
      <c r="G65" s="147"/>
      <c r="H65" s="148"/>
      <c r="I65" s="149"/>
      <c r="J65" s="149"/>
      <c r="K65" s="149"/>
      <c r="L65" s="150"/>
      <c r="M65" s="149"/>
      <c r="N65" s="475"/>
      <c r="P65" s="49"/>
      <c r="Q65" s="93"/>
      <c r="R65" s="92"/>
      <c r="S65" s="123"/>
      <c r="T65" s="121"/>
      <c r="U65" s="122"/>
      <c r="V65" s="123"/>
      <c r="W65" s="121"/>
      <c r="X65" s="122"/>
      <c r="Y65" s="123"/>
      <c r="Z65" s="121"/>
      <c r="AA65" s="124"/>
      <c r="AB65" s="123"/>
      <c r="AC65" s="125"/>
      <c r="AD65" s="126"/>
      <c r="AE65" s="223"/>
      <c r="AF65" s="224"/>
      <c r="AG65" s="225"/>
      <c r="AS65" s="53"/>
      <c r="AT65" s="53"/>
      <c r="AU65" s="53"/>
      <c r="AV65" s="53"/>
      <c r="AW65" s="53"/>
      <c r="AX65" s="53"/>
    </row>
    <row r="66" spans="1:50" ht="13.5" thickBot="1">
      <c r="A66" s="105"/>
      <c r="B66" s="93"/>
      <c r="C66" s="481" t="s">
        <v>256</v>
      </c>
      <c r="D66" s="482"/>
      <c r="E66" s="95"/>
      <c r="F66" s="96"/>
      <c r="G66" s="96"/>
      <c r="H66" s="97" t="s">
        <v>233</v>
      </c>
      <c r="I66" s="100">
        <v>36</v>
      </c>
      <c r="J66" s="99">
        <v>34</v>
      </c>
      <c r="K66" s="100">
        <v>36</v>
      </c>
      <c r="L66" s="100">
        <v>37</v>
      </c>
      <c r="M66" s="100">
        <v>39</v>
      </c>
      <c r="N66" s="98">
        <v>33</v>
      </c>
      <c r="O66" s="100">
        <v>34</v>
      </c>
      <c r="P66" s="151">
        <v>34</v>
      </c>
      <c r="Q66" s="463">
        <f>SUM(I66:P66)</f>
        <v>283</v>
      </c>
      <c r="R66" s="464" t="s">
        <v>234</v>
      </c>
      <c r="T66" s="93"/>
      <c r="U66" s="122"/>
      <c r="V66" s="123"/>
      <c r="W66" s="121"/>
      <c r="X66" s="122"/>
      <c r="Y66" s="123"/>
      <c r="Z66" s="121"/>
      <c r="AA66" s="124"/>
      <c r="AB66" s="123"/>
      <c r="AC66" s="125"/>
      <c r="AD66" s="126"/>
      <c r="AE66" s="223"/>
      <c r="AF66" s="224"/>
      <c r="AG66" s="225"/>
      <c r="AS66" s="53"/>
      <c r="AT66" s="53"/>
      <c r="AU66" s="53"/>
      <c r="AV66" s="53"/>
      <c r="AW66" s="53"/>
      <c r="AX66" s="53"/>
    </row>
    <row r="67" spans="1:50" ht="12.75">
      <c r="A67" s="105"/>
      <c r="B67" s="93"/>
      <c r="C67" s="92"/>
      <c r="D67" s="94"/>
      <c r="E67" s="106"/>
      <c r="F67" s="107"/>
      <c r="G67" s="108"/>
      <c r="H67" s="109" t="s">
        <v>235</v>
      </c>
      <c r="I67" s="110">
        <v>12</v>
      </c>
      <c r="J67" s="110">
        <v>12</v>
      </c>
      <c r="K67" s="110">
        <v>14</v>
      </c>
      <c r="L67" s="110">
        <v>15</v>
      </c>
      <c r="M67" s="110">
        <v>12</v>
      </c>
      <c r="N67" s="110">
        <v>9</v>
      </c>
      <c r="O67" s="110">
        <v>11</v>
      </c>
      <c r="P67" s="152">
        <v>11</v>
      </c>
      <c r="Q67" s="466">
        <f>SUM(I67:P67)</f>
        <v>96</v>
      </c>
      <c r="R67" s="49"/>
      <c r="T67" s="93"/>
      <c r="U67" s="122"/>
      <c r="V67" s="123"/>
      <c r="W67" s="121"/>
      <c r="X67" s="122"/>
      <c r="Y67" s="123"/>
      <c r="Z67" s="121"/>
      <c r="AA67" s="124"/>
      <c r="AB67" s="123"/>
      <c r="AC67" s="125"/>
      <c r="AD67" s="126"/>
      <c r="AE67" s="223"/>
      <c r="AF67" s="224"/>
      <c r="AG67" s="225"/>
      <c r="AS67" s="53"/>
      <c r="AT67" s="53"/>
      <c r="AU67" s="53"/>
      <c r="AV67" s="53"/>
      <c r="AW67" s="53"/>
      <c r="AX67" s="53"/>
    </row>
    <row r="68" spans="1:50" ht="12.75">
      <c r="A68" s="105"/>
      <c r="B68" s="93"/>
      <c r="C68" s="92"/>
      <c r="D68" s="94"/>
      <c r="E68" s="112"/>
      <c r="F68" s="113"/>
      <c r="G68" s="114"/>
      <c r="H68" s="115" t="s">
        <v>236</v>
      </c>
      <c r="I68" s="116">
        <v>13</v>
      </c>
      <c r="J68" s="116">
        <v>11</v>
      </c>
      <c r="K68" s="116">
        <v>16</v>
      </c>
      <c r="L68" s="116">
        <v>15</v>
      </c>
      <c r="M68" s="116">
        <v>16</v>
      </c>
      <c r="N68" s="116">
        <v>9</v>
      </c>
      <c r="O68" s="484">
        <v>11</v>
      </c>
      <c r="P68" s="153">
        <v>9</v>
      </c>
      <c r="Q68" s="467">
        <f>SUM(I68:P68)</f>
        <v>100</v>
      </c>
      <c r="R68" s="468"/>
      <c r="T68" s="92"/>
      <c r="U68" s="122"/>
      <c r="V68" s="123"/>
      <c r="W68" s="121"/>
      <c r="X68" s="122"/>
      <c r="Y68" s="123"/>
      <c r="Z68" s="121"/>
      <c r="AA68" s="124"/>
      <c r="AB68" s="123"/>
      <c r="AC68" s="125"/>
      <c r="AD68" s="126"/>
      <c r="AE68" s="223"/>
      <c r="AF68" s="224"/>
      <c r="AG68" s="225"/>
      <c r="AS68" s="53"/>
      <c r="AT68" s="53"/>
      <c r="AU68" s="53"/>
      <c r="AV68" s="53"/>
      <c r="AW68" s="53"/>
      <c r="AX68" s="53"/>
    </row>
    <row r="69" spans="1:50" ht="12.75">
      <c r="A69" s="105"/>
      <c r="B69" s="93"/>
      <c r="C69" s="92"/>
      <c r="D69" s="94"/>
      <c r="E69" s="127"/>
      <c r="F69" s="128"/>
      <c r="G69" s="129"/>
      <c r="H69" s="130" t="s">
        <v>228</v>
      </c>
      <c r="I69" s="131">
        <f>W65</f>
        <v>0</v>
      </c>
      <c r="J69" s="131">
        <f>Z65</f>
        <v>0</v>
      </c>
      <c r="K69" s="131">
        <f>AC65</f>
        <v>0</v>
      </c>
      <c r="L69" s="132">
        <f>AF65</f>
        <v>0</v>
      </c>
      <c r="M69" s="131">
        <f>AI65</f>
        <v>0</v>
      </c>
      <c r="N69" s="131">
        <f>AL65</f>
        <v>0</v>
      </c>
      <c r="O69" s="485">
        <f>AO65</f>
        <v>0</v>
      </c>
      <c r="P69" s="154">
        <f>AR65</f>
        <v>0</v>
      </c>
      <c r="Q69" s="469">
        <f>SUM(I69:P69)</f>
        <v>0</v>
      </c>
      <c r="R69" s="470"/>
      <c r="T69" s="471"/>
      <c r="U69" s="55"/>
      <c r="V69" s="134"/>
      <c r="X69" s="122"/>
      <c r="Y69" s="123"/>
      <c r="Z69" s="121"/>
      <c r="AA69" s="124"/>
      <c r="AB69" s="123"/>
      <c r="AC69" s="125"/>
      <c r="AD69" s="126"/>
      <c r="AE69" s="223"/>
      <c r="AF69" s="224"/>
      <c r="AG69" s="225"/>
      <c r="AS69" s="53"/>
      <c r="AT69" s="53"/>
      <c r="AU69" s="53"/>
      <c r="AV69" s="53"/>
      <c r="AW69" s="53"/>
      <c r="AX69" s="53"/>
    </row>
    <row r="70" spans="1:50" ht="12.75">
      <c r="A70" s="105"/>
      <c r="B70" s="93"/>
      <c r="C70" s="92"/>
      <c r="D70" s="94"/>
      <c r="E70" s="127"/>
      <c r="F70" s="128"/>
      <c r="G70" s="129"/>
      <c r="H70" s="130" t="s">
        <v>229</v>
      </c>
      <c r="I70" s="136">
        <v>0.2659722222222222</v>
      </c>
      <c r="J70" s="136">
        <v>0.25416666666666665</v>
      </c>
      <c r="K70" s="136">
        <v>0.2833333333333333</v>
      </c>
      <c r="L70" s="136">
        <v>0.2673611111111111</v>
      </c>
      <c r="M70" s="136">
        <v>0.2604166666666667</v>
      </c>
      <c r="N70" s="136">
        <v>0.2347222222222222</v>
      </c>
      <c r="O70" s="136">
        <v>0.25</v>
      </c>
      <c r="P70" s="136">
        <v>0.23958333333333334</v>
      </c>
      <c r="Q70" s="476">
        <v>0.2576388888888889</v>
      </c>
      <c r="T70" s="93"/>
      <c r="U70" s="92"/>
      <c r="V70" s="123"/>
      <c r="W70" s="121"/>
      <c r="X70" s="122"/>
      <c r="Y70" s="123"/>
      <c r="Z70" s="121"/>
      <c r="AA70" s="124"/>
      <c r="AB70" s="123"/>
      <c r="AC70" s="125"/>
      <c r="AD70" s="126"/>
      <c r="AE70" s="223"/>
      <c r="AF70" s="224"/>
      <c r="AG70" s="225"/>
      <c r="AS70" s="53"/>
      <c r="AT70" s="53"/>
      <c r="AU70" s="53"/>
      <c r="AV70" s="53"/>
      <c r="AW70" s="53"/>
      <c r="AX70" s="53"/>
    </row>
    <row r="71" spans="1:50" ht="12.75">
      <c r="A71" s="105"/>
      <c r="B71" s="93"/>
      <c r="C71" s="92"/>
      <c r="D71" s="94"/>
      <c r="E71" s="127"/>
      <c r="F71" s="128"/>
      <c r="G71" s="129"/>
      <c r="H71" s="130" t="s">
        <v>230</v>
      </c>
      <c r="I71" s="137"/>
      <c r="J71" s="137">
        <v>8</v>
      </c>
      <c r="K71" s="137">
        <v>5</v>
      </c>
      <c r="L71" s="137">
        <v>3</v>
      </c>
      <c r="M71" s="137">
        <v>2</v>
      </c>
      <c r="N71" s="137">
        <v>3</v>
      </c>
      <c r="O71" s="137">
        <v>1</v>
      </c>
      <c r="P71" s="155">
        <v>2</v>
      </c>
      <c r="Q71" s="469">
        <f>SUM(J71:P71)</f>
        <v>24</v>
      </c>
      <c r="T71" s="93"/>
      <c r="U71" s="92"/>
      <c r="V71" s="123"/>
      <c r="W71" s="121"/>
      <c r="X71" s="122"/>
      <c r="Y71" s="123"/>
      <c r="Z71" s="121"/>
      <c r="AA71" s="124"/>
      <c r="AB71" s="123"/>
      <c r="AC71" s="125"/>
      <c r="AD71" s="126"/>
      <c r="AE71" s="223"/>
      <c r="AF71" s="224"/>
      <c r="AG71" s="225"/>
      <c r="AS71" s="53"/>
      <c r="AT71" s="53"/>
      <c r="AU71" s="53"/>
      <c r="AV71" s="53"/>
      <c r="AW71" s="53"/>
      <c r="AX71" s="53"/>
    </row>
    <row r="72" spans="1:50" ht="12.75">
      <c r="A72" s="105"/>
      <c r="B72" s="93"/>
      <c r="C72" s="92"/>
      <c r="D72" s="94"/>
      <c r="E72" s="127"/>
      <c r="F72" s="128"/>
      <c r="G72" s="129"/>
      <c r="H72" s="130" t="s">
        <v>231</v>
      </c>
      <c r="I72" s="137"/>
      <c r="J72" s="137"/>
      <c r="K72" s="137"/>
      <c r="L72" s="137"/>
      <c r="M72" s="137"/>
      <c r="N72" s="137"/>
      <c r="O72" s="137"/>
      <c r="P72" s="155"/>
      <c r="Q72" s="469">
        <f>SUM(I72:P72)</f>
        <v>0</v>
      </c>
      <c r="T72" s="93"/>
      <c r="U72" s="92"/>
      <c r="V72" s="123"/>
      <c r="W72" s="121"/>
      <c r="X72" s="122"/>
      <c r="Y72" s="123"/>
      <c r="Z72" s="121"/>
      <c r="AA72" s="124"/>
      <c r="AB72" s="123"/>
      <c r="AC72" s="125"/>
      <c r="AD72" s="126"/>
      <c r="AE72" s="223"/>
      <c r="AF72" s="224"/>
      <c r="AG72" s="225"/>
      <c r="AS72" s="53"/>
      <c r="AT72" s="53"/>
      <c r="AU72" s="53"/>
      <c r="AV72" s="53"/>
      <c r="AW72" s="53"/>
      <c r="AX72" s="53"/>
    </row>
    <row r="73" spans="1:50" ht="13.5" thickBot="1">
      <c r="A73" s="105"/>
      <c r="B73" s="93"/>
      <c r="C73" s="92"/>
      <c r="D73" s="94"/>
      <c r="E73" s="139"/>
      <c r="F73" s="140"/>
      <c r="G73" s="141"/>
      <c r="H73" s="142" t="s">
        <v>232</v>
      </c>
      <c r="I73" s="143"/>
      <c r="J73" s="143"/>
      <c r="K73" s="143"/>
      <c r="L73" s="144"/>
      <c r="M73" s="143"/>
      <c r="N73" s="143"/>
      <c r="O73" s="143"/>
      <c r="P73" s="156"/>
      <c r="Q73" s="473">
        <f>SUM(I73:P73)</f>
        <v>0</v>
      </c>
      <c r="R73" s="474"/>
      <c r="T73" s="93"/>
      <c r="U73" s="92"/>
      <c r="V73" s="123"/>
      <c r="W73" s="121"/>
      <c r="X73" s="122"/>
      <c r="Y73" s="123"/>
      <c r="Z73" s="121"/>
      <c r="AA73" s="124"/>
      <c r="AB73" s="123"/>
      <c r="AC73" s="125"/>
      <c r="AD73" s="126"/>
      <c r="AE73" s="223"/>
      <c r="AF73" s="224"/>
      <c r="AG73" s="225"/>
      <c r="AS73" s="53"/>
      <c r="AT73" s="53"/>
      <c r="AU73" s="53"/>
      <c r="AV73" s="53"/>
      <c r="AW73" s="53"/>
      <c r="AX73" s="53"/>
    </row>
    <row r="74" spans="1:50" ht="13.5" thickBot="1">
      <c r="A74" s="105"/>
      <c r="B74" s="93"/>
      <c r="C74" s="92"/>
      <c r="D74" s="94"/>
      <c r="E74" s="146"/>
      <c r="F74" s="146"/>
      <c r="G74" s="147"/>
      <c r="H74" s="148"/>
      <c r="I74" s="149"/>
      <c r="J74" s="149"/>
      <c r="K74" s="149"/>
      <c r="L74" s="150"/>
      <c r="M74" s="149"/>
      <c r="N74" s="149"/>
      <c r="O74" s="149"/>
      <c r="P74" s="149"/>
      <c r="Q74" s="475"/>
      <c r="T74" s="93"/>
      <c r="U74" s="92"/>
      <c r="V74" s="123"/>
      <c r="W74" s="121"/>
      <c r="X74" s="122"/>
      <c r="Y74" s="123"/>
      <c r="Z74" s="121"/>
      <c r="AA74" s="124"/>
      <c r="AB74" s="123"/>
      <c r="AC74" s="125"/>
      <c r="AD74" s="126"/>
      <c r="AE74" s="223"/>
      <c r="AF74" s="224"/>
      <c r="AG74" s="225"/>
      <c r="AS74" s="53"/>
      <c r="AT74" s="53"/>
      <c r="AU74" s="53"/>
      <c r="AV74" s="53"/>
      <c r="AW74" s="53"/>
      <c r="AX74" s="53"/>
    </row>
    <row r="75" spans="1:50" ht="13.5" thickBot="1">
      <c r="A75" s="105"/>
      <c r="B75" s="93"/>
      <c r="C75" s="481" t="s">
        <v>256</v>
      </c>
      <c r="D75" s="482"/>
      <c r="E75" s="95"/>
      <c r="F75" s="96"/>
      <c r="G75" s="96"/>
      <c r="H75" s="97" t="s">
        <v>237</v>
      </c>
      <c r="I75" s="100">
        <v>35</v>
      </c>
      <c r="J75" s="100">
        <v>58</v>
      </c>
      <c r="K75" s="100">
        <v>44</v>
      </c>
      <c r="L75" s="100">
        <v>45</v>
      </c>
      <c r="M75" s="100">
        <v>37</v>
      </c>
      <c r="N75" s="100">
        <v>35</v>
      </c>
      <c r="O75" s="100">
        <v>43</v>
      </c>
      <c r="P75" s="151">
        <v>35</v>
      </c>
      <c r="Q75" s="463">
        <v>332</v>
      </c>
      <c r="R75" s="464" t="s">
        <v>238</v>
      </c>
      <c r="T75" s="93"/>
      <c r="U75" s="92"/>
      <c r="V75" s="123"/>
      <c r="W75" s="121"/>
      <c r="X75" s="122"/>
      <c r="Y75" s="123"/>
      <c r="Z75" s="121"/>
      <c r="AA75" s="124"/>
      <c r="AB75" s="123"/>
      <c r="AC75" s="125"/>
      <c r="AD75" s="126"/>
      <c r="AE75" s="223"/>
      <c r="AF75" s="224"/>
      <c r="AG75" s="225"/>
      <c r="AS75" s="53"/>
      <c r="AT75" s="53"/>
      <c r="AU75" s="53"/>
      <c r="AV75" s="53"/>
      <c r="AW75" s="53"/>
      <c r="AX75" s="53"/>
    </row>
    <row r="76" spans="1:50" ht="12.75">
      <c r="A76" s="105"/>
      <c r="B76" s="93"/>
      <c r="C76" s="92"/>
      <c r="D76" s="94"/>
      <c r="E76" s="106"/>
      <c r="F76" s="107"/>
      <c r="G76" s="108"/>
      <c r="H76" s="109" t="s">
        <v>239</v>
      </c>
      <c r="I76" s="110">
        <v>11</v>
      </c>
      <c r="J76" s="110">
        <v>25</v>
      </c>
      <c r="K76" s="110">
        <v>15</v>
      </c>
      <c r="L76" s="110">
        <v>18</v>
      </c>
      <c r="M76" s="110">
        <v>14</v>
      </c>
      <c r="N76" s="110">
        <v>13</v>
      </c>
      <c r="O76" s="110">
        <v>16</v>
      </c>
      <c r="P76" s="152">
        <v>13</v>
      </c>
      <c r="Q76" s="466">
        <v>125</v>
      </c>
      <c r="R76" s="49"/>
      <c r="T76" s="93"/>
      <c r="U76" s="92"/>
      <c r="V76" s="123"/>
      <c r="W76" s="121"/>
      <c r="X76" s="122"/>
      <c r="Y76" s="123"/>
      <c r="Z76" s="121"/>
      <c r="AA76" s="124"/>
      <c r="AB76" s="123"/>
      <c r="AC76" s="125"/>
      <c r="AD76" s="126"/>
      <c r="AE76" s="223"/>
      <c r="AF76" s="224"/>
      <c r="AG76" s="225"/>
      <c r="AS76" s="53"/>
      <c r="AT76" s="53"/>
      <c r="AU76" s="53"/>
      <c r="AV76" s="53"/>
      <c r="AW76" s="53"/>
      <c r="AX76" s="53"/>
    </row>
    <row r="77" spans="1:50" ht="12.75">
      <c r="A77" s="105"/>
      <c r="B77" s="93"/>
      <c r="C77" s="92"/>
      <c r="D77" s="94"/>
      <c r="E77" s="112"/>
      <c r="F77" s="113"/>
      <c r="G77" s="114"/>
      <c r="H77" s="115" t="s">
        <v>240</v>
      </c>
      <c r="I77" s="116">
        <v>8</v>
      </c>
      <c r="J77" s="116">
        <v>27</v>
      </c>
      <c r="K77" s="116">
        <v>14</v>
      </c>
      <c r="L77" s="116">
        <v>19</v>
      </c>
      <c r="M77" s="116">
        <v>13</v>
      </c>
      <c r="N77" s="116">
        <v>13</v>
      </c>
      <c r="O77" s="484">
        <v>17</v>
      </c>
      <c r="P77" s="153">
        <v>16</v>
      </c>
      <c r="Q77" s="467">
        <v>127</v>
      </c>
      <c r="R77" s="468"/>
      <c r="T77" s="93"/>
      <c r="U77" s="92"/>
      <c r="V77" s="123"/>
      <c r="W77" s="121"/>
      <c r="X77" s="122"/>
      <c r="Y77" s="123"/>
      <c r="Z77" s="121"/>
      <c r="AA77" s="124"/>
      <c r="AB77" s="123"/>
      <c r="AC77" s="125"/>
      <c r="AD77" s="126"/>
      <c r="AE77" s="223"/>
      <c r="AF77" s="224"/>
      <c r="AG77" s="225"/>
      <c r="AS77" s="53"/>
      <c r="AT77" s="53"/>
      <c r="AU77" s="53"/>
      <c r="AV77" s="53"/>
      <c r="AW77" s="53"/>
      <c r="AX77" s="53"/>
    </row>
    <row r="78" spans="1:50" ht="12.75">
      <c r="A78" s="105"/>
      <c r="B78" s="93"/>
      <c r="C78" s="92"/>
      <c r="D78" s="94"/>
      <c r="E78" s="127"/>
      <c r="F78" s="128"/>
      <c r="G78" s="129"/>
      <c r="H78" s="130" t="s">
        <v>228</v>
      </c>
      <c r="I78" s="131">
        <v>210</v>
      </c>
      <c r="J78" s="131">
        <v>348</v>
      </c>
      <c r="K78" s="131">
        <v>264</v>
      </c>
      <c r="L78" s="132">
        <v>270</v>
      </c>
      <c r="M78" s="131">
        <v>222</v>
      </c>
      <c r="N78" s="131">
        <v>210</v>
      </c>
      <c r="O78" s="485">
        <v>266.385</v>
      </c>
      <c r="P78" s="154">
        <v>210</v>
      </c>
      <c r="Q78" s="469">
        <v>2000.385</v>
      </c>
      <c r="R78" s="470"/>
      <c r="T78" s="93"/>
      <c r="U78" s="92"/>
      <c r="V78" s="123"/>
      <c r="W78" s="121"/>
      <c r="X78" s="122"/>
      <c r="Y78" s="123"/>
      <c r="Z78" s="121"/>
      <c r="AA78" s="124"/>
      <c r="AB78" s="123"/>
      <c r="AC78" s="125"/>
      <c r="AD78" s="126"/>
      <c r="AE78" s="223"/>
      <c r="AF78" s="224"/>
      <c r="AG78" s="225"/>
      <c r="AS78" s="53"/>
      <c r="AT78" s="53"/>
      <c r="AU78" s="53"/>
      <c r="AV78" s="53"/>
      <c r="AW78" s="53"/>
      <c r="AX78" s="53"/>
    </row>
    <row r="79" spans="1:50" ht="12.75">
      <c r="A79" s="105"/>
      <c r="B79" s="93"/>
      <c r="C79" s="92"/>
      <c r="D79" s="94"/>
      <c r="E79" s="127"/>
      <c r="F79" s="128"/>
      <c r="G79" s="129"/>
      <c r="H79" s="130" t="s">
        <v>229</v>
      </c>
      <c r="I79" s="136">
        <v>0.25625</v>
      </c>
      <c r="J79" s="136">
        <v>0.2916666666666667</v>
      </c>
      <c r="K79" s="136">
        <v>0.25069444444444444</v>
      </c>
      <c r="L79" s="136">
        <v>0.27291666666666664</v>
      </c>
      <c r="M79" s="136">
        <v>0.2638888888888889</v>
      </c>
      <c r="N79" s="136">
        <v>0.2722222222222222</v>
      </c>
      <c r="O79" s="136">
        <v>0.2625</v>
      </c>
      <c r="P79" s="136">
        <v>0.2791666666666667</v>
      </c>
      <c r="Q79" s="476">
        <v>0.26944444444444443</v>
      </c>
      <c r="T79" s="93"/>
      <c r="U79" s="92"/>
      <c r="V79" s="123"/>
      <c r="W79" s="121"/>
      <c r="X79" s="122"/>
      <c r="Y79" s="123"/>
      <c r="Z79" s="121"/>
      <c r="AA79" s="124"/>
      <c r="AB79" s="123"/>
      <c r="AC79" s="125"/>
      <c r="AD79" s="126"/>
      <c r="AE79" s="223"/>
      <c r="AF79" s="224"/>
      <c r="AG79" s="225"/>
      <c r="AS79" s="53"/>
      <c r="AT79" s="53"/>
      <c r="AU79" s="53"/>
      <c r="AV79" s="53"/>
      <c r="AW79" s="53"/>
      <c r="AX79" s="53"/>
    </row>
    <row r="80" spans="1:50" ht="12.75">
      <c r="A80" s="105"/>
      <c r="B80" s="93"/>
      <c r="C80" s="92"/>
      <c r="D80" s="94"/>
      <c r="E80" s="127"/>
      <c r="F80" s="128"/>
      <c r="G80" s="129"/>
      <c r="H80" s="130" t="s">
        <v>230</v>
      </c>
      <c r="I80" s="137"/>
      <c r="J80" s="137">
        <v>29</v>
      </c>
      <c r="K80" s="137">
        <v>2</v>
      </c>
      <c r="L80" s="137">
        <v>1</v>
      </c>
      <c r="M80" s="137"/>
      <c r="N80" s="137"/>
      <c r="O80" s="137">
        <v>4</v>
      </c>
      <c r="P80" s="155">
        <v>2</v>
      </c>
      <c r="Q80" s="469">
        <v>38</v>
      </c>
      <c r="T80" s="93"/>
      <c r="U80" s="92"/>
      <c r="V80" s="123"/>
      <c r="W80" s="121"/>
      <c r="X80" s="122"/>
      <c r="Y80" s="123"/>
      <c r="Z80" s="121"/>
      <c r="AA80" s="124"/>
      <c r="AB80" s="123"/>
      <c r="AC80" s="125"/>
      <c r="AD80" s="126"/>
      <c r="AE80" s="223"/>
      <c r="AF80" s="224"/>
      <c r="AG80" s="225"/>
      <c r="AS80" s="53"/>
      <c r="AT80" s="53"/>
      <c r="AU80" s="53"/>
      <c r="AV80" s="53"/>
      <c r="AW80" s="53"/>
      <c r="AX80" s="53"/>
    </row>
    <row r="81" spans="1:50" ht="12.75">
      <c r="A81" s="105"/>
      <c r="B81" s="93"/>
      <c r="C81" s="92"/>
      <c r="D81" s="94"/>
      <c r="E81" s="127"/>
      <c r="F81" s="128"/>
      <c r="G81" s="129"/>
      <c r="H81" s="130" t="s">
        <v>231</v>
      </c>
      <c r="I81" s="137"/>
      <c r="J81" s="137"/>
      <c r="K81" s="137"/>
      <c r="L81" s="137"/>
      <c r="M81" s="137"/>
      <c r="N81" s="137"/>
      <c r="O81" s="137"/>
      <c r="P81" s="155"/>
      <c r="Q81" s="469">
        <v>0</v>
      </c>
      <c r="T81" s="93"/>
      <c r="U81" s="92"/>
      <c r="V81" s="123"/>
      <c r="W81" s="121"/>
      <c r="X81" s="122"/>
      <c r="Y81" s="123"/>
      <c r="Z81" s="121"/>
      <c r="AA81" s="124"/>
      <c r="AB81" s="123"/>
      <c r="AC81" s="125"/>
      <c r="AD81" s="126"/>
      <c r="AE81" s="223"/>
      <c r="AF81" s="224"/>
      <c r="AG81" s="225"/>
      <c r="AS81" s="53"/>
      <c r="AT81" s="53"/>
      <c r="AU81" s="53"/>
      <c r="AV81" s="53"/>
      <c r="AW81" s="53"/>
      <c r="AX81" s="53"/>
    </row>
    <row r="82" spans="1:50" ht="13.5" thickBot="1">
      <c r="A82" s="105"/>
      <c r="B82" s="93"/>
      <c r="C82" s="92"/>
      <c r="D82" s="94"/>
      <c r="E82" s="139"/>
      <c r="F82" s="140"/>
      <c r="G82" s="141"/>
      <c r="H82" s="142" t="s">
        <v>232</v>
      </c>
      <c r="I82" s="143">
        <v>1</v>
      </c>
      <c r="J82" s="143"/>
      <c r="K82" s="143"/>
      <c r="L82" s="144"/>
      <c r="M82" s="143"/>
      <c r="N82" s="143"/>
      <c r="O82" s="143"/>
      <c r="P82" s="156"/>
      <c r="Q82" s="473">
        <v>1</v>
      </c>
      <c r="R82" s="474" t="s">
        <v>241</v>
      </c>
      <c r="T82" s="93"/>
      <c r="U82" s="92"/>
      <c r="V82" s="123"/>
      <c r="W82" s="121"/>
      <c r="X82" s="122"/>
      <c r="Y82" s="123"/>
      <c r="Z82" s="121"/>
      <c r="AA82" s="124"/>
      <c r="AB82" s="123"/>
      <c r="AC82" s="125"/>
      <c r="AD82" s="126"/>
      <c r="AE82" s="223"/>
      <c r="AF82" s="224"/>
      <c r="AG82" s="225"/>
      <c r="AS82" s="53"/>
      <c r="AT82" s="53"/>
      <c r="AU82" s="53"/>
      <c r="AV82" s="53"/>
      <c r="AW82" s="53"/>
      <c r="AX82" s="53"/>
    </row>
    <row r="83" spans="5:24" ht="13.5" thickBot="1">
      <c r="E83" s="146"/>
      <c r="F83" s="146"/>
      <c r="G83" s="147"/>
      <c r="H83" s="148"/>
      <c r="I83" s="149"/>
      <c r="J83" s="149"/>
      <c r="K83" s="149"/>
      <c r="L83" s="150"/>
      <c r="M83" s="149"/>
      <c r="N83" s="149"/>
      <c r="O83" s="149"/>
      <c r="P83" s="149"/>
      <c r="Q83" s="475"/>
      <c r="T83" s="93"/>
      <c r="U83" s="92"/>
      <c r="V83" s="123"/>
      <c r="W83" s="121"/>
      <c r="X83" s="122"/>
    </row>
    <row r="84" spans="3:24" ht="13.5" thickBot="1">
      <c r="C84" s="481" t="s">
        <v>256</v>
      </c>
      <c r="D84" s="482"/>
      <c r="E84" s="95"/>
      <c r="F84" s="96"/>
      <c r="G84" s="96"/>
      <c r="H84" s="97" t="s">
        <v>242</v>
      </c>
      <c r="I84" s="100">
        <v>42</v>
      </c>
      <c r="J84" s="100">
        <v>46</v>
      </c>
      <c r="K84" s="100">
        <v>52</v>
      </c>
      <c r="L84" s="100">
        <v>52</v>
      </c>
      <c r="M84" s="486">
        <v>68</v>
      </c>
      <c r="N84" s="100">
        <v>53</v>
      </c>
      <c r="O84" s="100">
        <v>47</v>
      </c>
      <c r="P84" s="151">
        <v>49</v>
      </c>
      <c r="Q84" s="463">
        <v>409</v>
      </c>
      <c r="R84" s="464" t="s">
        <v>243</v>
      </c>
      <c r="T84" s="93"/>
      <c r="U84" s="92"/>
      <c r="V84" s="123"/>
      <c r="W84" s="121"/>
      <c r="X84" s="122"/>
    </row>
    <row r="85" spans="5:24" ht="12.75">
      <c r="E85" s="106"/>
      <c r="F85" s="107"/>
      <c r="G85" s="108"/>
      <c r="H85" s="109" t="s">
        <v>244</v>
      </c>
      <c r="I85" s="110">
        <v>17</v>
      </c>
      <c r="J85" s="110">
        <v>23</v>
      </c>
      <c r="K85" s="110">
        <v>23</v>
      </c>
      <c r="L85" s="110">
        <v>15</v>
      </c>
      <c r="M85" s="110">
        <v>34</v>
      </c>
      <c r="N85" s="110">
        <v>24</v>
      </c>
      <c r="O85" s="110">
        <v>21</v>
      </c>
      <c r="P85" s="152">
        <v>20</v>
      </c>
      <c r="Q85" s="466">
        <v>177</v>
      </c>
      <c r="R85" s="49"/>
      <c r="T85" s="93"/>
      <c r="U85" s="92"/>
      <c r="V85" s="123"/>
      <c r="W85" s="121"/>
      <c r="X85" s="122"/>
    </row>
    <row r="86" spans="5:24" ht="12.75">
      <c r="E86" s="112"/>
      <c r="F86" s="113"/>
      <c r="G86" s="114"/>
      <c r="H86" s="115" t="s">
        <v>245</v>
      </c>
      <c r="I86" s="116">
        <v>20</v>
      </c>
      <c r="J86" s="116">
        <v>23</v>
      </c>
      <c r="K86" s="116">
        <v>25</v>
      </c>
      <c r="L86" s="116">
        <v>18</v>
      </c>
      <c r="M86" s="116">
        <v>37</v>
      </c>
      <c r="N86" s="116">
        <v>24</v>
      </c>
      <c r="O86" s="484">
        <v>24</v>
      </c>
      <c r="P86" s="153">
        <v>23</v>
      </c>
      <c r="Q86" s="467">
        <v>194</v>
      </c>
      <c r="R86" s="468" t="s">
        <v>246</v>
      </c>
      <c r="S86" s="92" t="s">
        <v>247</v>
      </c>
      <c r="U86" s="55"/>
      <c r="V86" s="118" t="s">
        <v>251</v>
      </c>
      <c r="X86" s="119" t="s">
        <v>252</v>
      </c>
    </row>
    <row r="87" spans="5:24" ht="12.75">
      <c r="E87" s="127"/>
      <c r="F87" s="128"/>
      <c r="G87" s="129"/>
      <c r="H87" s="130" t="s">
        <v>228</v>
      </c>
      <c r="I87" s="131">
        <v>252</v>
      </c>
      <c r="J87" s="131">
        <v>276</v>
      </c>
      <c r="K87" s="131">
        <v>312</v>
      </c>
      <c r="L87" s="132">
        <v>312</v>
      </c>
      <c r="M87" s="131">
        <v>408</v>
      </c>
      <c r="N87" s="131">
        <v>318</v>
      </c>
      <c r="O87" s="485">
        <v>287.165</v>
      </c>
      <c r="P87" s="157">
        <v>324.195</v>
      </c>
      <c r="Q87" s="469">
        <v>2489.36</v>
      </c>
      <c r="R87" s="470" t="s">
        <v>248</v>
      </c>
      <c r="S87" s="471" t="s">
        <v>249</v>
      </c>
      <c r="U87" s="55"/>
      <c r="V87" s="134" t="s">
        <v>253</v>
      </c>
      <c r="X87" s="122"/>
    </row>
    <row r="88" spans="5:24" ht="12.75">
      <c r="E88" s="127"/>
      <c r="F88" s="128"/>
      <c r="G88" s="129"/>
      <c r="H88" s="130" t="s">
        <v>229</v>
      </c>
      <c r="I88" s="136">
        <v>0.3659722222222222</v>
      </c>
      <c r="J88" s="136">
        <v>0.31736111111111115</v>
      </c>
      <c r="K88" s="136">
        <v>0.3159722222222222</v>
      </c>
      <c r="L88" s="136">
        <v>0.27152777777777776</v>
      </c>
      <c r="M88" s="136">
        <v>0.3194444444444445</v>
      </c>
      <c r="N88" s="136">
        <v>0.29097222222222224</v>
      </c>
      <c r="O88" s="136">
        <v>0.2972222222222222</v>
      </c>
      <c r="P88" s="477">
        <v>0.2902777777777778</v>
      </c>
      <c r="Q88" s="476">
        <v>0.3076388888888889</v>
      </c>
      <c r="T88" s="93"/>
      <c r="U88" s="92"/>
      <c r="V88" s="123"/>
      <c r="W88" s="121"/>
      <c r="X88" s="122"/>
    </row>
    <row r="89" spans="5:24" ht="12.75">
      <c r="E89" s="127"/>
      <c r="F89" s="128"/>
      <c r="G89" s="129"/>
      <c r="H89" s="130" t="s">
        <v>230</v>
      </c>
      <c r="I89" s="137"/>
      <c r="J89" s="137">
        <v>15</v>
      </c>
      <c r="K89" s="137">
        <v>12</v>
      </c>
      <c r="L89" s="137">
        <v>12</v>
      </c>
      <c r="M89" s="137">
        <v>16</v>
      </c>
      <c r="N89" s="137">
        <v>8</v>
      </c>
      <c r="O89" s="137">
        <v>2</v>
      </c>
      <c r="P89" s="155">
        <v>3</v>
      </c>
      <c r="Q89" s="469">
        <v>68</v>
      </c>
      <c r="T89" s="93"/>
      <c r="U89" s="92"/>
      <c r="V89" s="123"/>
      <c r="W89" s="121"/>
      <c r="X89" s="122"/>
    </row>
    <row r="90" spans="5:24" ht="12.75">
      <c r="E90" s="127"/>
      <c r="F90" s="128"/>
      <c r="G90" s="129"/>
      <c r="H90" s="130" t="s">
        <v>231</v>
      </c>
      <c r="I90" s="137"/>
      <c r="J90" s="137"/>
      <c r="K90" s="137"/>
      <c r="L90" s="137"/>
      <c r="M90" s="137"/>
      <c r="N90" s="137"/>
      <c r="O90" s="137">
        <v>2</v>
      </c>
      <c r="P90" s="155"/>
      <c r="Q90" s="469">
        <v>2</v>
      </c>
      <c r="T90" s="93"/>
      <c r="U90" s="92"/>
      <c r="V90" s="123"/>
      <c r="W90" s="121"/>
      <c r="X90" s="122"/>
    </row>
    <row r="91" spans="5:24" ht="13.5" thickBot="1">
      <c r="E91" s="139"/>
      <c r="F91" s="140"/>
      <c r="G91" s="141"/>
      <c r="H91" s="142" t="s">
        <v>232</v>
      </c>
      <c r="I91" s="143"/>
      <c r="J91" s="143"/>
      <c r="K91" s="143"/>
      <c r="L91" s="144"/>
      <c r="M91" s="143"/>
      <c r="N91" s="143"/>
      <c r="O91" s="143"/>
      <c r="P91" s="156"/>
      <c r="Q91" s="473">
        <v>0</v>
      </c>
      <c r="T91" s="93"/>
      <c r="U91" s="92"/>
      <c r="V91" s="123"/>
      <c r="W91" s="121"/>
      <c r="X91" s="122"/>
    </row>
  </sheetData>
  <sheetProtection/>
  <autoFilter ref="A3:AX44"/>
  <mergeCells count="1">
    <mergeCell ref="AH2:AJ2"/>
  </mergeCells>
  <printOptions/>
  <pageMargins left="0.75" right="0.32" top="0.16" bottom="0.19" header="0.13" footer="0.1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Ania</cp:lastModifiedBy>
  <cp:lastPrinted>2013-01-31T07:39:41Z</cp:lastPrinted>
  <dcterms:created xsi:type="dcterms:W3CDTF">2012-01-15T15:43:20Z</dcterms:created>
  <dcterms:modified xsi:type="dcterms:W3CDTF">2013-02-03T15:05:01Z</dcterms:modified>
  <cp:category/>
  <cp:version/>
  <cp:contentType/>
  <cp:contentStatus/>
</cp:coreProperties>
</file>